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5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7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11.xml" ContentType="application/vnd.openxmlformats-officedocument.spreadsheetml.externalLink+xml"/>
  <Override PartName="/xl/comments2.xml" ContentType="application/vnd.openxmlformats-officedocument.spreadsheetml.comments+xml"/>
  <Override PartName="/xl/externalLinks/externalLink15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10.xml" ContentType="application/vnd.openxmlformats-officedocument.spreadsheetml.externalLink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9.xml" ContentType="application/vnd.openxmlformats-officedocument.spreadsheetml.externalLink+xml"/>
  <Override PartName="/xl/comments4.xml" ContentType="application/vnd.openxmlformats-officedocument.spreadsheetml.comments+xml"/>
  <Override PartName="/xl/externalLinks/externalLink8.xml" ContentType="application/vnd.openxmlformats-officedocument.spreadsheetml.externalLink+xml"/>
  <Override PartName="/xl/comments5.xml" ContentType="application/vnd.openxmlformats-officedocument.spreadsheetml.comments+xml"/>
  <Override PartName="/xl/externalLinks/externalLink7.xml" ContentType="application/vnd.openxmlformats-officedocument.spreadsheetml.externalLink+xml"/>
  <Override PartName="/xl/comments6.xml" ContentType="application/vnd.openxmlformats-officedocument.spreadsheetml.comments+xml"/>
  <Override PartName="/xl/externalLinks/externalLink16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5230" windowHeight="6180" firstSheet="1" activeTab="6"/>
  </bookViews>
  <sheets>
    <sheet name="RES" sheetId="4" r:id="rId1"/>
    <sheet name="COM" sheetId="5" r:id="rId2"/>
    <sheet name="IND" sheetId="6" r:id="rId3"/>
    <sheet name="OPA" sheetId="7" r:id="rId4"/>
    <sheet name="SL" sheetId="8" r:id="rId5"/>
    <sheet name="Fixed SL" sheetId="17" r:id="rId6"/>
    <sheet name="Forecast kWh" sheetId="9" r:id="rId7"/>
    <sheet name="RAC KWH" sheetId="18" r:id="rId8"/>
    <sheet name="RES Bills" sheetId="11" r:id="rId9"/>
    <sheet name="COM Bills" sheetId="12" r:id="rId10"/>
    <sheet name="IND Bills" sheetId="13" r:id="rId11"/>
    <sheet name="OPA Bills" sheetId="14" r:id="rId12"/>
    <sheet name="SL Bills" sheetId="15" r:id="rId13"/>
    <sheet name="Forecast Bills" sheetId="10" r:id="rId14"/>
    <sheet name="RAC Bills" sheetId="16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RSIN" localSheetId="9">#REF!</definedName>
    <definedName name="RSIN" localSheetId="5">#REF!</definedName>
    <definedName name="RSIN" localSheetId="13">#REF!</definedName>
    <definedName name="RSIN" localSheetId="6">#REF!</definedName>
    <definedName name="RSIN" localSheetId="10">#REF!</definedName>
    <definedName name="RSIN" localSheetId="11">#REF!</definedName>
    <definedName name="RSIN" localSheetId="14">#REF!</definedName>
    <definedName name="RSIN" localSheetId="7">#REF!</definedName>
    <definedName name="RSIN" localSheetId="8">#REF!</definedName>
    <definedName name="RSIN" localSheetId="12">#REF!</definedName>
    <definedName name="RSIN">#REF!</definedName>
  </definedNames>
  <calcPr calcId="145621"/>
</workbook>
</file>

<file path=xl/calcChain.xml><?xml version="1.0" encoding="utf-8"?>
<calcChain xmlns="http://schemas.openxmlformats.org/spreadsheetml/2006/main">
  <c r="Z34" i="10" l="1"/>
  <c r="Y34" i="10"/>
  <c r="X34" i="10"/>
  <c r="W34" i="10"/>
  <c r="V34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Z23" i="16"/>
  <c r="Y23" i="16"/>
  <c r="X23" i="16"/>
  <c r="W23" i="16"/>
  <c r="V23" i="16"/>
  <c r="U23" i="16"/>
  <c r="T23" i="16"/>
  <c r="S23" i="16"/>
  <c r="R23" i="16"/>
  <c r="Q23" i="16"/>
  <c r="P23" i="16"/>
  <c r="O23" i="16"/>
  <c r="N23" i="16"/>
  <c r="M23" i="16"/>
  <c r="L23" i="16"/>
  <c r="K23" i="16"/>
  <c r="J23" i="16"/>
  <c r="Y22" i="18" l="1"/>
  <c r="U22" i="18"/>
  <c r="G19" i="18"/>
  <c r="G18" i="18"/>
  <c r="G17" i="18"/>
  <c r="G16" i="18"/>
  <c r="G15" i="18"/>
  <c r="G14" i="18"/>
  <c r="G13" i="18"/>
  <c r="G12" i="18"/>
  <c r="G11" i="18"/>
  <c r="G10" i="18"/>
  <c r="G9" i="18"/>
  <c r="G7" i="18"/>
  <c r="G6" i="18"/>
  <c r="G5" i="18"/>
  <c r="G8" i="18"/>
  <c r="Y19" i="18"/>
  <c r="U19" i="18"/>
  <c r="Y18" i="18"/>
  <c r="U18" i="18"/>
  <c r="Y17" i="18"/>
  <c r="U17" i="18"/>
  <c r="Y16" i="18"/>
  <c r="U16" i="18"/>
  <c r="Y15" i="18"/>
  <c r="U15" i="18"/>
  <c r="Y14" i="18"/>
  <c r="U14" i="18"/>
  <c r="Y13" i="18"/>
  <c r="U13" i="18"/>
  <c r="Y12" i="18"/>
  <c r="U12" i="18"/>
  <c r="Y11" i="18"/>
  <c r="U11" i="18"/>
  <c r="Y10" i="18"/>
  <c r="U10" i="18"/>
  <c r="Y9" i="18"/>
  <c r="U9" i="18"/>
  <c r="Y8" i="18"/>
  <c r="U8" i="18"/>
  <c r="Y7" i="18"/>
  <c r="U7" i="18"/>
  <c r="Y6" i="18"/>
  <c r="U6" i="18"/>
  <c r="Y5" i="18"/>
  <c r="U5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C19" i="18"/>
  <c r="C18" i="18"/>
  <c r="C17" i="18"/>
  <c r="C16" i="18"/>
  <c r="C15" i="18"/>
  <c r="C14" i="18"/>
  <c r="C13" i="18"/>
  <c r="C12" i="18"/>
  <c r="C11" i="18"/>
  <c r="C10" i="18"/>
  <c r="C9" i="18"/>
  <c r="C8" i="18"/>
  <c r="C7" i="18"/>
  <c r="C6" i="18"/>
  <c r="C5" i="18"/>
  <c r="E19" i="18"/>
  <c r="B19" i="18"/>
  <c r="E18" i="18"/>
  <c r="B18" i="18"/>
  <c r="E17" i="18"/>
  <c r="B17" i="18"/>
  <c r="E16" i="18"/>
  <c r="B16" i="18"/>
  <c r="E15" i="18"/>
  <c r="B15" i="18"/>
  <c r="E14" i="18"/>
  <c r="B14" i="18"/>
  <c r="E13" i="18"/>
  <c r="E12" i="18"/>
  <c r="E11" i="18"/>
  <c r="E10" i="18"/>
  <c r="E9" i="18"/>
  <c r="E8" i="18"/>
  <c r="E7" i="18"/>
  <c r="E6" i="18"/>
  <c r="E5" i="18"/>
  <c r="B13" i="18"/>
  <c r="B12" i="18"/>
  <c r="B11" i="18"/>
  <c r="B10" i="18"/>
  <c r="B9" i="18"/>
  <c r="B8" i="18"/>
  <c r="B7" i="18"/>
  <c r="B6" i="18"/>
  <c r="B5" i="18"/>
  <c r="E6" i="17" l="1"/>
  <c r="D6" i="17"/>
  <c r="C6" i="17"/>
  <c r="B6" i="17"/>
  <c r="O13" i="17" l="1"/>
  <c r="O6" i="17"/>
  <c r="Q13" i="17"/>
  <c r="P13" i="17"/>
  <c r="R28" i="8" l="1"/>
  <c r="R27" i="8"/>
  <c r="R26" i="8"/>
  <c r="R25" i="8"/>
  <c r="R28" i="7"/>
  <c r="R27" i="7"/>
  <c r="R26" i="7"/>
  <c r="R25" i="7"/>
  <c r="R28" i="6"/>
  <c r="R27" i="6"/>
  <c r="R26" i="6"/>
  <c r="R25" i="6"/>
  <c r="R28" i="5"/>
  <c r="R27" i="5"/>
  <c r="R26" i="5"/>
  <c r="R25" i="5"/>
  <c r="R28" i="4"/>
  <c r="R27" i="4"/>
  <c r="R26" i="4"/>
  <c r="R25" i="4"/>
  <c r="Q28" i="8" l="1"/>
  <c r="Q27" i="8"/>
  <c r="Q26" i="8"/>
  <c r="Q25" i="8"/>
  <c r="Q28" i="7"/>
  <c r="Q27" i="7"/>
  <c r="Q26" i="7"/>
  <c r="Q25" i="7"/>
  <c r="Q28" i="6"/>
  <c r="Q27" i="6"/>
  <c r="Q26" i="6"/>
  <c r="Q25" i="6"/>
  <c r="Q28" i="5"/>
  <c r="Q27" i="5"/>
  <c r="Q26" i="5"/>
  <c r="Q25" i="5"/>
  <c r="Q28" i="4"/>
  <c r="Q27" i="4"/>
  <c r="Q26" i="4"/>
  <c r="Q25" i="4"/>
  <c r="P28" i="8" l="1"/>
  <c r="P27" i="8"/>
  <c r="P26" i="8"/>
  <c r="P25" i="8"/>
  <c r="P28" i="7"/>
  <c r="P27" i="7"/>
  <c r="P26" i="7"/>
  <c r="P25" i="7"/>
  <c r="P28" i="6"/>
  <c r="P27" i="6"/>
  <c r="P26" i="6"/>
  <c r="P25" i="6"/>
  <c r="P28" i="5"/>
  <c r="P27" i="5"/>
  <c r="P26" i="5"/>
  <c r="P25" i="5"/>
  <c r="P28" i="4"/>
  <c r="P27" i="4"/>
  <c r="P26" i="4"/>
  <c r="P25" i="4"/>
  <c r="O28" i="8" l="1"/>
  <c r="N28" i="8"/>
  <c r="O27" i="8"/>
  <c r="N27" i="8"/>
  <c r="O26" i="8"/>
  <c r="N26" i="8"/>
  <c r="O25" i="8"/>
  <c r="N25" i="8"/>
  <c r="O28" i="7"/>
  <c r="N28" i="7"/>
  <c r="O27" i="7"/>
  <c r="N27" i="7"/>
  <c r="O26" i="7"/>
  <c r="N26" i="7"/>
  <c r="O25" i="7"/>
  <c r="N25" i="7"/>
  <c r="O28" i="6"/>
  <c r="N28" i="6"/>
  <c r="O27" i="6"/>
  <c r="N27" i="6"/>
  <c r="O26" i="6"/>
  <c r="N26" i="6"/>
  <c r="O25" i="6"/>
  <c r="N25" i="6"/>
  <c r="O28" i="5"/>
  <c r="N28" i="5"/>
  <c r="O27" i="5"/>
  <c r="N27" i="5"/>
  <c r="O26" i="5"/>
  <c r="N26" i="5"/>
  <c r="O25" i="5"/>
  <c r="N25" i="5"/>
  <c r="O28" i="4"/>
  <c r="N28" i="4"/>
  <c r="O27" i="4"/>
  <c r="N27" i="4"/>
  <c r="O26" i="4"/>
  <c r="N26" i="4"/>
  <c r="O25" i="4"/>
  <c r="N25" i="4"/>
  <c r="M28" i="8" l="1"/>
  <c r="M27" i="8"/>
  <c r="M26" i="8"/>
  <c r="M25" i="8"/>
  <c r="M28" i="7"/>
  <c r="M27" i="7"/>
  <c r="M26" i="7"/>
  <c r="M25" i="7"/>
  <c r="M28" i="6"/>
  <c r="M27" i="6"/>
  <c r="M26" i="6"/>
  <c r="M25" i="6"/>
  <c r="M28" i="5"/>
  <c r="M27" i="5"/>
  <c r="M26" i="5"/>
  <c r="M25" i="5"/>
  <c r="M28" i="4"/>
  <c r="M27" i="4"/>
  <c r="M26" i="4"/>
  <c r="M25" i="4"/>
  <c r="L28" i="8" l="1"/>
  <c r="L27" i="8"/>
  <c r="L26" i="8"/>
  <c r="L25" i="8"/>
  <c r="L28" i="7"/>
  <c r="L27" i="7"/>
  <c r="L26" i="7"/>
  <c r="L25" i="7"/>
  <c r="L28" i="6"/>
  <c r="L27" i="6"/>
  <c r="L26" i="6"/>
  <c r="L25" i="6"/>
  <c r="L28" i="5"/>
  <c r="L27" i="5"/>
  <c r="L26" i="5"/>
  <c r="L25" i="5"/>
  <c r="L28" i="4"/>
  <c r="L27" i="4"/>
  <c r="L26" i="4"/>
  <c r="L25" i="4"/>
  <c r="K28" i="8" l="1"/>
  <c r="K27" i="8"/>
  <c r="K26" i="8"/>
  <c r="K25" i="8"/>
  <c r="K28" i="7"/>
  <c r="K27" i="7"/>
  <c r="K26" i="7"/>
  <c r="K25" i="7"/>
  <c r="K28" i="6"/>
  <c r="K27" i="6"/>
  <c r="K26" i="6"/>
  <c r="K25" i="6"/>
  <c r="K28" i="5"/>
  <c r="K27" i="5"/>
  <c r="K26" i="5"/>
  <c r="K25" i="5"/>
  <c r="K28" i="4"/>
  <c r="K27" i="4"/>
  <c r="K26" i="4"/>
  <c r="K25" i="4"/>
  <c r="H28" i="15" l="1"/>
  <c r="H27" i="15"/>
  <c r="H26" i="15"/>
  <c r="H25" i="15"/>
  <c r="B28" i="15"/>
  <c r="B27" i="15"/>
  <c r="B26" i="15"/>
  <c r="B25" i="15"/>
  <c r="B28" i="14"/>
  <c r="B27" i="14"/>
  <c r="B26" i="14"/>
  <c r="B25" i="14"/>
  <c r="H28" i="14"/>
  <c r="H27" i="14"/>
  <c r="H26" i="14"/>
  <c r="H25" i="14"/>
  <c r="H28" i="13"/>
  <c r="H27" i="13"/>
  <c r="H26" i="13"/>
  <c r="H25" i="13"/>
  <c r="B28" i="13"/>
  <c r="B27" i="13"/>
  <c r="B26" i="13"/>
  <c r="B25" i="13"/>
  <c r="H28" i="12"/>
  <c r="H27" i="12"/>
  <c r="H26" i="12"/>
  <c r="H25" i="12"/>
  <c r="B28" i="12"/>
  <c r="B27" i="12"/>
  <c r="B26" i="12"/>
  <c r="B25" i="12"/>
  <c r="H28" i="11"/>
  <c r="H27" i="11"/>
  <c r="H26" i="11"/>
  <c r="H25" i="11"/>
  <c r="B28" i="11"/>
  <c r="B27" i="11"/>
  <c r="B26" i="11"/>
  <c r="B25" i="11"/>
  <c r="H28" i="8"/>
  <c r="H27" i="8"/>
  <c r="H26" i="8"/>
  <c r="H25" i="8"/>
  <c r="B28" i="8"/>
  <c r="B27" i="8"/>
  <c r="B26" i="8"/>
  <c r="B25" i="8"/>
  <c r="B28" i="7"/>
  <c r="B27" i="7"/>
  <c r="B26" i="7"/>
  <c r="B25" i="7"/>
  <c r="H28" i="7"/>
  <c r="H27" i="7"/>
  <c r="H26" i="7"/>
  <c r="H25" i="7"/>
  <c r="B28" i="6"/>
  <c r="B27" i="6"/>
  <c r="B26" i="6"/>
  <c r="B25" i="6"/>
  <c r="H28" i="6"/>
  <c r="H27" i="6"/>
  <c r="H26" i="6"/>
  <c r="H25" i="6"/>
  <c r="H28" i="5"/>
  <c r="H27" i="5"/>
  <c r="H26" i="5"/>
  <c r="H25" i="5"/>
  <c r="H28" i="4"/>
  <c r="H27" i="4"/>
  <c r="H26" i="4"/>
  <c r="H25" i="4"/>
  <c r="B28" i="5"/>
  <c r="B27" i="5"/>
  <c r="B26" i="5"/>
  <c r="B25" i="5"/>
  <c r="B28" i="4"/>
  <c r="B27" i="4"/>
  <c r="B26" i="4"/>
  <c r="B25" i="4"/>
  <c r="J28" i="15" l="1"/>
  <c r="J27" i="15"/>
  <c r="J26" i="15"/>
  <c r="J25" i="15"/>
  <c r="J28" i="14"/>
  <c r="J27" i="14"/>
  <c r="J26" i="14"/>
  <c r="J25" i="14"/>
  <c r="J28" i="13"/>
  <c r="J27" i="13"/>
  <c r="J26" i="13"/>
  <c r="J25" i="13"/>
  <c r="J28" i="12"/>
  <c r="J27" i="12"/>
  <c r="J26" i="12"/>
  <c r="J25" i="12"/>
  <c r="J28" i="11"/>
  <c r="J27" i="11"/>
  <c r="J26" i="11"/>
  <c r="J25" i="11"/>
  <c r="J28" i="8"/>
  <c r="J27" i="8"/>
  <c r="J26" i="8"/>
  <c r="J25" i="8"/>
  <c r="J28" i="7"/>
  <c r="J27" i="7"/>
  <c r="J26" i="7"/>
  <c r="J25" i="7"/>
  <c r="J28" i="6"/>
  <c r="J27" i="6"/>
  <c r="J26" i="6"/>
  <c r="J25" i="6"/>
  <c r="J28" i="5"/>
  <c r="J27" i="5"/>
  <c r="J26" i="5"/>
  <c r="J25" i="5"/>
  <c r="J28" i="4"/>
  <c r="J27" i="4"/>
  <c r="J26" i="4"/>
  <c r="J25" i="4"/>
  <c r="E28" i="15" l="1"/>
  <c r="E27" i="15"/>
  <c r="E26" i="15"/>
  <c r="E25" i="15"/>
  <c r="E28" i="14"/>
  <c r="E27" i="14"/>
  <c r="E26" i="14"/>
  <c r="E25" i="14"/>
  <c r="E28" i="13"/>
  <c r="E27" i="13"/>
  <c r="E26" i="13"/>
  <c r="E25" i="13"/>
  <c r="E28" i="12"/>
  <c r="E27" i="12"/>
  <c r="E26" i="12"/>
  <c r="E25" i="12"/>
  <c r="E28" i="11"/>
  <c r="E27" i="11"/>
  <c r="E26" i="11"/>
  <c r="E25" i="11"/>
  <c r="E28" i="8"/>
  <c r="E27" i="8"/>
  <c r="E26" i="8"/>
  <c r="E25" i="8"/>
  <c r="E28" i="7"/>
  <c r="E27" i="7"/>
  <c r="E26" i="7"/>
  <c r="E25" i="7"/>
  <c r="E28" i="6"/>
  <c r="E27" i="6"/>
  <c r="E26" i="6"/>
  <c r="E25" i="6"/>
  <c r="E28" i="5"/>
  <c r="E27" i="5"/>
  <c r="E26" i="5"/>
  <c r="E25" i="5"/>
  <c r="E28" i="4"/>
  <c r="E27" i="4"/>
  <c r="E26" i="4"/>
  <c r="E25" i="4"/>
  <c r="D28" i="15" l="1"/>
  <c r="D27" i="15"/>
  <c r="D26" i="15"/>
  <c r="D28" i="14"/>
  <c r="D27" i="14"/>
  <c r="D26" i="14"/>
  <c r="D28" i="13"/>
  <c r="D27" i="13"/>
  <c r="D26" i="13"/>
  <c r="D28" i="12"/>
  <c r="D27" i="12"/>
  <c r="D26" i="12"/>
  <c r="D28" i="11"/>
  <c r="D27" i="11"/>
  <c r="D26" i="11"/>
  <c r="D28" i="8"/>
  <c r="D27" i="8"/>
  <c r="D26" i="8"/>
  <c r="D28" i="7"/>
  <c r="D27" i="7"/>
  <c r="D26" i="7"/>
  <c r="D28" i="6"/>
  <c r="D27" i="6"/>
  <c r="D26" i="6"/>
  <c r="D28" i="5"/>
  <c r="D27" i="5"/>
  <c r="D26" i="5"/>
  <c r="D28" i="4"/>
  <c r="D27" i="4"/>
  <c r="D26" i="4"/>
  <c r="C28" i="15" l="1"/>
  <c r="C27" i="15"/>
  <c r="C26" i="15"/>
  <c r="C25" i="15"/>
  <c r="C28" i="14"/>
  <c r="C27" i="14"/>
  <c r="C26" i="14"/>
  <c r="C25" i="14"/>
  <c r="C28" i="13"/>
  <c r="C27" i="13"/>
  <c r="C26" i="13"/>
  <c r="C25" i="13"/>
  <c r="C28" i="12"/>
  <c r="C27" i="12"/>
  <c r="C26" i="12"/>
  <c r="C25" i="12"/>
  <c r="C28" i="11"/>
  <c r="C27" i="11"/>
  <c r="C26" i="11"/>
  <c r="C25" i="11"/>
  <c r="C28" i="8"/>
  <c r="C27" i="8"/>
  <c r="C26" i="8"/>
  <c r="C25" i="8"/>
  <c r="C28" i="7"/>
  <c r="C27" i="7"/>
  <c r="C26" i="7"/>
  <c r="C25" i="7"/>
  <c r="C28" i="6"/>
  <c r="C27" i="6"/>
  <c r="C26" i="6"/>
  <c r="C25" i="6"/>
  <c r="C28" i="5"/>
  <c r="C27" i="5"/>
  <c r="C26" i="5"/>
  <c r="C25" i="5"/>
  <c r="C28" i="4"/>
  <c r="C27" i="4"/>
  <c r="C26" i="4"/>
  <c r="C25" i="4"/>
  <c r="G28" i="15" l="1"/>
  <c r="G27" i="15"/>
  <c r="G26" i="15"/>
  <c r="G25" i="15"/>
  <c r="G28" i="14"/>
  <c r="G27" i="14"/>
  <c r="G26" i="14"/>
  <c r="G25" i="14"/>
  <c r="G28" i="13"/>
  <c r="G27" i="13"/>
  <c r="G26" i="13"/>
  <c r="G25" i="13"/>
  <c r="G28" i="12"/>
  <c r="G27" i="12"/>
  <c r="G26" i="12"/>
  <c r="G25" i="12"/>
  <c r="G28" i="11"/>
  <c r="G27" i="11"/>
  <c r="G26" i="11"/>
  <c r="G25" i="11"/>
  <c r="G28" i="8"/>
  <c r="G27" i="8"/>
  <c r="G26" i="8"/>
  <c r="G25" i="8"/>
  <c r="G28" i="7"/>
  <c r="G27" i="7"/>
  <c r="G26" i="7"/>
  <c r="G25" i="7"/>
  <c r="G28" i="6"/>
  <c r="G27" i="6"/>
  <c r="G26" i="6"/>
  <c r="G25" i="6"/>
  <c r="G28" i="5"/>
  <c r="G27" i="5"/>
  <c r="G26" i="5"/>
  <c r="G25" i="5"/>
  <c r="G28" i="4"/>
  <c r="G27" i="4"/>
  <c r="G26" i="4"/>
  <c r="G25" i="4"/>
  <c r="F28" i="15" l="1"/>
  <c r="F27" i="15"/>
  <c r="F26" i="15"/>
  <c r="F25" i="15"/>
  <c r="F28" i="14"/>
  <c r="F27" i="14"/>
  <c r="F26" i="14"/>
  <c r="F25" i="14"/>
  <c r="F28" i="13"/>
  <c r="F27" i="13"/>
  <c r="F26" i="13"/>
  <c r="F25" i="13"/>
  <c r="F28" i="12"/>
  <c r="F27" i="12"/>
  <c r="F26" i="12"/>
  <c r="F25" i="12"/>
  <c r="F28" i="11"/>
  <c r="F27" i="11"/>
  <c r="F26" i="11"/>
  <c r="F25" i="11"/>
  <c r="F28" i="8"/>
  <c r="F27" i="8"/>
  <c r="F26" i="8"/>
  <c r="F25" i="8"/>
  <c r="F28" i="7"/>
  <c r="F27" i="7"/>
  <c r="F26" i="7"/>
  <c r="F25" i="7"/>
  <c r="F28" i="6"/>
  <c r="F27" i="6"/>
  <c r="F26" i="6"/>
  <c r="F25" i="6"/>
  <c r="F28" i="5"/>
  <c r="F27" i="5"/>
  <c r="F26" i="5"/>
  <c r="F25" i="5"/>
  <c r="F28" i="4"/>
  <c r="F27" i="4"/>
  <c r="F26" i="4"/>
  <c r="F25" i="4"/>
  <c r="F19" i="16" l="1"/>
  <c r="E19" i="16"/>
  <c r="D19" i="16"/>
  <c r="C19" i="16"/>
  <c r="B19" i="16"/>
  <c r="F18" i="16"/>
  <c r="E18" i="16"/>
  <c r="D18" i="16"/>
  <c r="C18" i="16"/>
  <c r="B18" i="16"/>
  <c r="F17" i="16"/>
  <c r="E17" i="16"/>
  <c r="D17" i="16"/>
  <c r="C17" i="16"/>
  <c r="B17" i="16"/>
  <c r="B11" i="16"/>
  <c r="G18" i="16" l="1"/>
  <c r="G17" i="16"/>
  <c r="G19" i="16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F31" i="10" l="1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B31" i="10"/>
  <c r="G31" i="10" s="1"/>
  <c r="B30" i="10"/>
  <c r="G30" i="10" s="1"/>
  <c r="B29" i="10"/>
  <c r="G29" i="10" s="1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7" i="10"/>
  <c r="B6" i="10"/>
  <c r="B5" i="10"/>
  <c r="B8" i="10" l="1"/>
  <c r="E31" i="9" l="1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B30" i="9" l="1"/>
  <c r="B26" i="9"/>
  <c r="B22" i="9"/>
  <c r="B18" i="9"/>
  <c r="B14" i="9"/>
  <c r="B10" i="9"/>
  <c r="B6" i="9"/>
  <c r="B8" i="9"/>
  <c r="B29" i="9"/>
  <c r="B25" i="9"/>
  <c r="B21" i="9"/>
  <c r="B17" i="9"/>
  <c r="B13" i="9"/>
  <c r="B9" i="9"/>
  <c r="B5" i="9"/>
  <c r="B31" i="9"/>
  <c r="B27" i="9"/>
  <c r="B23" i="9"/>
  <c r="B19" i="9"/>
  <c r="B15" i="9"/>
  <c r="B11" i="9"/>
  <c r="B7" i="9"/>
  <c r="B16" i="9" l="1"/>
  <c r="B20" i="9"/>
  <c r="B24" i="9"/>
  <c r="B12" i="9"/>
  <c r="B28" i="9"/>
  <c r="R71" i="15" l="1"/>
  <c r="Q71" i="15"/>
  <c r="P71" i="15"/>
  <c r="O71" i="15"/>
  <c r="N71" i="15"/>
  <c r="M71" i="15"/>
  <c r="L71" i="15"/>
  <c r="K71" i="15"/>
  <c r="J71" i="15"/>
  <c r="I71" i="15"/>
  <c r="H71" i="15"/>
  <c r="G71" i="15"/>
  <c r="F71" i="15"/>
  <c r="E71" i="15"/>
  <c r="D71" i="15"/>
  <c r="C71" i="15"/>
  <c r="T71" i="15" s="1"/>
  <c r="B71" i="15"/>
  <c r="R70" i="15"/>
  <c r="Q70" i="15"/>
  <c r="P70" i="15"/>
  <c r="O70" i="15"/>
  <c r="N70" i="15"/>
  <c r="M70" i="15"/>
  <c r="L70" i="15"/>
  <c r="K70" i="15"/>
  <c r="J70" i="15"/>
  <c r="I70" i="15"/>
  <c r="H70" i="15"/>
  <c r="G70" i="15"/>
  <c r="F70" i="15"/>
  <c r="E70" i="15"/>
  <c r="D70" i="15"/>
  <c r="C70" i="15"/>
  <c r="B70" i="15"/>
  <c r="T70" i="15" s="1"/>
  <c r="R69" i="15"/>
  <c r="Q69" i="15"/>
  <c r="P69" i="15"/>
  <c r="O69" i="15"/>
  <c r="N69" i="15"/>
  <c r="M69" i="15"/>
  <c r="L69" i="15"/>
  <c r="K69" i="15"/>
  <c r="J69" i="15"/>
  <c r="I69" i="15"/>
  <c r="H69" i="15"/>
  <c r="G69" i="15"/>
  <c r="F69" i="15"/>
  <c r="E69" i="15"/>
  <c r="D69" i="15"/>
  <c r="C69" i="15"/>
  <c r="T69" i="15" s="1"/>
  <c r="B69" i="15"/>
  <c r="I28" i="15"/>
  <c r="T28" i="15" s="1"/>
  <c r="I27" i="15"/>
  <c r="T27" i="15" s="1"/>
  <c r="I26" i="15"/>
  <c r="T26" i="15" s="1"/>
  <c r="I25" i="15"/>
  <c r="T25" i="15" s="1"/>
  <c r="I28" i="14"/>
  <c r="T28" i="14" s="1"/>
  <c r="I27" i="14"/>
  <c r="T27" i="14" s="1"/>
  <c r="I26" i="14"/>
  <c r="T26" i="14" s="1"/>
  <c r="I25" i="14"/>
  <c r="T25" i="14" s="1"/>
  <c r="I28" i="13"/>
  <c r="T28" i="13" s="1"/>
  <c r="I27" i="13"/>
  <c r="T27" i="13" s="1"/>
  <c r="I26" i="13"/>
  <c r="T26" i="13" s="1"/>
  <c r="I25" i="13"/>
  <c r="T25" i="13" s="1"/>
  <c r="I28" i="12"/>
  <c r="T28" i="12" s="1"/>
  <c r="I27" i="12"/>
  <c r="T27" i="12" s="1"/>
  <c r="I26" i="12"/>
  <c r="T26" i="12" s="1"/>
  <c r="I25" i="12"/>
  <c r="T25" i="12" s="1"/>
  <c r="I28" i="11"/>
  <c r="T28" i="11" s="1"/>
  <c r="I27" i="11"/>
  <c r="T27" i="11" s="1"/>
  <c r="I26" i="11"/>
  <c r="T26" i="11" s="1"/>
  <c r="I25" i="11"/>
  <c r="T25" i="11" s="1"/>
  <c r="I28" i="8"/>
  <c r="T28" i="8" s="1"/>
  <c r="I27" i="8"/>
  <c r="T27" i="8" s="1"/>
  <c r="I26" i="8"/>
  <c r="T26" i="8" s="1"/>
  <c r="I25" i="8"/>
  <c r="T25" i="8" s="1"/>
  <c r="I28" i="7"/>
  <c r="T28" i="7" s="1"/>
  <c r="I27" i="7"/>
  <c r="T27" i="7" s="1"/>
  <c r="I26" i="7"/>
  <c r="T26" i="7" s="1"/>
  <c r="I25" i="7"/>
  <c r="T25" i="7" s="1"/>
  <c r="I28" i="6"/>
  <c r="T28" i="6" s="1"/>
  <c r="I27" i="6"/>
  <c r="T27" i="6" s="1"/>
  <c r="I26" i="6"/>
  <c r="T26" i="6" s="1"/>
  <c r="I25" i="6"/>
  <c r="T25" i="6" s="1"/>
  <c r="I28" i="5"/>
  <c r="T28" i="5" s="1"/>
  <c r="I27" i="5"/>
  <c r="T27" i="5" s="1"/>
  <c r="I26" i="5"/>
  <c r="T26" i="5" s="1"/>
  <c r="I25" i="5"/>
  <c r="T25" i="5" s="1"/>
  <c r="I25" i="4"/>
  <c r="T25" i="4" s="1"/>
  <c r="I26" i="4"/>
  <c r="T26" i="4" s="1"/>
  <c r="I27" i="4"/>
  <c r="T27" i="4" s="1"/>
  <c r="I28" i="4"/>
  <c r="T28" i="4" s="1"/>
  <c r="F16" i="16" l="1"/>
  <c r="E16" i="16"/>
  <c r="D16" i="16"/>
  <c r="C16" i="16"/>
  <c r="B16" i="16"/>
  <c r="F15" i="16"/>
  <c r="E15" i="16"/>
  <c r="D15" i="16"/>
  <c r="C15" i="16"/>
  <c r="B15" i="16"/>
  <c r="F14" i="16"/>
  <c r="E14" i="16"/>
  <c r="D14" i="16"/>
  <c r="C14" i="16"/>
  <c r="B14" i="16"/>
  <c r="F13" i="16"/>
  <c r="E13" i="16"/>
  <c r="D13" i="16"/>
  <c r="C13" i="16"/>
  <c r="B13" i="16"/>
  <c r="F12" i="16"/>
  <c r="E12" i="16"/>
  <c r="D12" i="16"/>
  <c r="C12" i="16"/>
  <c r="B12" i="16"/>
  <c r="F11" i="16"/>
  <c r="E11" i="16"/>
  <c r="D11" i="16"/>
  <c r="C11" i="16"/>
  <c r="F10" i="16"/>
  <c r="E10" i="16"/>
  <c r="D10" i="16"/>
  <c r="C10" i="16"/>
  <c r="B10" i="16"/>
  <c r="F9" i="16"/>
  <c r="E9" i="16"/>
  <c r="D9" i="16"/>
  <c r="C9" i="16"/>
  <c r="B9" i="16"/>
  <c r="F8" i="16"/>
  <c r="E8" i="16"/>
  <c r="D8" i="16"/>
  <c r="C8" i="16"/>
  <c r="B8" i="16"/>
  <c r="F7" i="16"/>
  <c r="E7" i="16"/>
  <c r="D7" i="16"/>
  <c r="C7" i="16"/>
  <c r="B7" i="16"/>
  <c r="F6" i="16"/>
  <c r="E6" i="16"/>
  <c r="D6" i="16"/>
  <c r="C6" i="16"/>
  <c r="B6" i="16"/>
  <c r="F5" i="16"/>
  <c r="E5" i="16"/>
  <c r="D5" i="16"/>
  <c r="C5" i="16"/>
  <c r="B5" i="16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T68" i="15"/>
  <c r="R68" i="15"/>
  <c r="Q68" i="15"/>
  <c r="P68" i="15"/>
  <c r="O68" i="15"/>
  <c r="N68" i="15"/>
  <c r="M68" i="15"/>
  <c r="L68" i="15"/>
  <c r="K68" i="15"/>
  <c r="J68" i="15"/>
  <c r="I68" i="15"/>
  <c r="H68" i="15"/>
  <c r="G68" i="15"/>
  <c r="F68" i="15"/>
  <c r="E68" i="15"/>
  <c r="D68" i="15"/>
  <c r="C68" i="15"/>
  <c r="B68" i="15"/>
  <c r="T67" i="15"/>
  <c r="R67" i="15"/>
  <c r="Q67" i="15"/>
  <c r="P67" i="15"/>
  <c r="O67" i="15"/>
  <c r="N67" i="15"/>
  <c r="M67" i="15"/>
  <c r="L67" i="15"/>
  <c r="K67" i="15"/>
  <c r="J67" i="15"/>
  <c r="I67" i="15"/>
  <c r="H67" i="15"/>
  <c r="G67" i="15"/>
  <c r="F67" i="15"/>
  <c r="E67" i="15"/>
  <c r="D67" i="15"/>
  <c r="C67" i="15"/>
  <c r="B67" i="15"/>
  <c r="T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D66" i="15"/>
  <c r="C66" i="15"/>
  <c r="B66" i="15"/>
  <c r="T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D65" i="15"/>
  <c r="C65" i="15"/>
  <c r="B65" i="15"/>
  <c r="T64" i="15"/>
  <c r="R64" i="15"/>
  <c r="Q64" i="15"/>
  <c r="P64" i="15"/>
  <c r="O64" i="15"/>
  <c r="N64" i="15"/>
  <c r="M64" i="15"/>
  <c r="L64" i="15"/>
  <c r="K64" i="15"/>
  <c r="J64" i="15"/>
  <c r="I64" i="15"/>
  <c r="H64" i="15"/>
  <c r="G64" i="15"/>
  <c r="F64" i="15"/>
  <c r="E64" i="15"/>
  <c r="D64" i="15"/>
  <c r="C64" i="15"/>
  <c r="B64" i="15"/>
  <c r="T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D63" i="15"/>
  <c r="C63" i="15"/>
  <c r="B63" i="15"/>
  <c r="T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D62" i="15"/>
  <c r="C62" i="15"/>
  <c r="B62" i="15"/>
  <c r="T61" i="15"/>
  <c r="R61" i="15"/>
  <c r="Q61" i="15"/>
  <c r="P61" i="15"/>
  <c r="O61" i="15"/>
  <c r="N61" i="15"/>
  <c r="M61" i="15"/>
  <c r="L61" i="15"/>
  <c r="K61" i="15"/>
  <c r="J61" i="15"/>
  <c r="I61" i="15"/>
  <c r="H61" i="15"/>
  <c r="G61" i="15"/>
  <c r="F61" i="15"/>
  <c r="E61" i="15"/>
  <c r="D61" i="15"/>
  <c r="C61" i="15"/>
  <c r="B61" i="15"/>
  <c r="T60" i="15"/>
  <c r="R60" i="15"/>
  <c r="Q60" i="15"/>
  <c r="P60" i="15"/>
  <c r="O60" i="15"/>
  <c r="N60" i="15"/>
  <c r="M60" i="15"/>
  <c r="L60" i="15"/>
  <c r="K60" i="15"/>
  <c r="J60" i="15"/>
  <c r="I60" i="15"/>
  <c r="H60" i="15"/>
  <c r="G60" i="15"/>
  <c r="F60" i="15"/>
  <c r="E60" i="15"/>
  <c r="D60" i="15"/>
  <c r="C60" i="15"/>
  <c r="B60" i="15"/>
  <c r="T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D59" i="15"/>
  <c r="C59" i="15"/>
  <c r="B59" i="15"/>
  <c r="T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D58" i="15"/>
  <c r="C58" i="15"/>
  <c r="B58" i="15"/>
  <c r="T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D57" i="15"/>
  <c r="C57" i="15"/>
  <c r="B57" i="15"/>
  <c r="T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6" i="15"/>
  <c r="C56" i="15"/>
  <c r="B56" i="15"/>
  <c r="T55" i="15"/>
  <c r="R55" i="15"/>
  <c r="Q55" i="15"/>
  <c r="P55" i="15"/>
  <c r="O55" i="15"/>
  <c r="N55" i="15"/>
  <c r="M55" i="15"/>
  <c r="L55" i="15"/>
  <c r="K55" i="15"/>
  <c r="J55" i="15"/>
  <c r="I55" i="15"/>
  <c r="H55" i="15"/>
  <c r="G55" i="15"/>
  <c r="F55" i="15"/>
  <c r="E55" i="15"/>
  <c r="D55" i="15"/>
  <c r="C55" i="15"/>
  <c r="B55" i="15"/>
  <c r="T54" i="15"/>
  <c r="R54" i="15"/>
  <c r="Q54" i="15"/>
  <c r="P54" i="15"/>
  <c r="O54" i="15"/>
  <c r="N54" i="15"/>
  <c r="M54" i="15"/>
  <c r="L54" i="15"/>
  <c r="K54" i="15"/>
  <c r="J54" i="15"/>
  <c r="I54" i="15"/>
  <c r="H54" i="15"/>
  <c r="G54" i="15"/>
  <c r="F54" i="15"/>
  <c r="E54" i="15"/>
  <c r="D54" i="15"/>
  <c r="C54" i="15"/>
  <c r="B54" i="15"/>
  <c r="T53" i="15"/>
  <c r="R53" i="15"/>
  <c r="Q53" i="15"/>
  <c r="P53" i="15"/>
  <c r="O53" i="15"/>
  <c r="N53" i="15"/>
  <c r="M53" i="15"/>
  <c r="L53" i="15"/>
  <c r="K53" i="15"/>
  <c r="J53" i="15"/>
  <c r="I53" i="15"/>
  <c r="H53" i="15"/>
  <c r="G53" i="15"/>
  <c r="F53" i="15"/>
  <c r="E53" i="15"/>
  <c r="D53" i="15"/>
  <c r="C53" i="15"/>
  <c r="B53" i="15"/>
  <c r="T52" i="15"/>
  <c r="R52" i="15"/>
  <c r="Q52" i="15"/>
  <c r="P52" i="15"/>
  <c r="O52" i="15"/>
  <c r="N52" i="15"/>
  <c r="M52" i="15"/>
  <c r="L52" i="15"/>
  <c r="K52" i="15"/>
  <c r="J52" i="15"/>
  <c r="I52" i="15"/>
  <c r="H52" i="15"/>
  <c r="G52" i="15"/>
  <c r="F52" i="15"/>
  <c r="E52" i="15"/>
  <c r="D52" i="15"/>
  <c r="C52" i="15"/>
  <c r="B52" i="15"/>
  <c r="T51" i="15"/>
  <c r="R51" i="15"/>
  <c r="Q51" i="15"/>
  <c r="P51" i="15"/>
  <c r="O51" i="15"/>
  <c r="N51" i="15"/>
  <c r="M51" i="15"/>
  <c r="L51" i="15"/>
  <c r="K51" i="15"/>
  <c r="J51" i="15"/>
  <c r="I51" i="15"/>
  <c r="H51" i="15"/>
  <c r="G51" i="15"/>
  <c r="F51" i="15"/>
  <c r="E51" i="15"/>
  <c r="D51" i="15"/>
  <c r="C51" i="15"/>
  <c r="B51" i="15"/>
  <c r="T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C50" i="15"/>
  <c r="B50" i="15"/>
  <c r="T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B49" i="15"/>
  <c r="T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B48" i="15"/>
  <c r="T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B47" i="15"/>
  <c r="T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B46" i="15"/>
  <c r="T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B45" i="15"/>
  <c r="T44" i="15"/>
  <c r="T43" i="15"/>
  <c r="T42" i="15"/>
  <c r="T41" i="15"/>
  <c r="T40" i="15"/>
  <c r="T39" i="15"/>
  <c r="T38" i="15"/>
  <c r="T37" i="15"/>
  <c r="T36" i="15"/>
  <c r="T35" i="15"/>
  <c r="T34" i="15"/>
  <c r="T33" i="15"/>
  <c r="J24" i="15"/>
  <c r="H24" i="15"/>
  <c r="G24" i="15"/>
  <c r="F24" i="15"/>
  <c r="E24" i="15"/>
  <c r="C24" i="15"/>
  <c r="B24" i="15"/>
  <c r="J23" i="15"/>
  <c r="H23" i="15"/>
  <c r="G23" i="15"/>
  <c r="F23" i="15"/>
  <c r="E23" i="15"/>
  <c r="C23" i="15"/>
  <c r="B23" i="15"/>
  <c r="J22" i="15"/>
  <c r="H22" i="15"/>
  <c r="G22" i="15"/>
  <c r="F22" i="15"/>
  <c r="E22" i="15"/>
  <c r="C22" i="15"/>
  <c r="B22" i="15"/>
  <c r="J21" i="15"/>
  <c r="H21" i="15"/>
  <c r="G21" i="15"/>
  <c r="F21" i="15"/>
  <c r="E21" i="15"/>
  <c r="D21" i="15"/>
  <c r="C21" i="15"/>
  <c r="B21" i="15"/>
  <c r="J20" i="15"/>
  <c r="H20" i="15"/>
  <c r="G20" i="15"/>
  <c r="F20" i="15"/>
  <c r="E20" i="15"/>
  <c r="D20" i="15"/>
  <c r="C20" i="15"/>
  <c r="B20" i="15"/>
  <c r="J19" i="15"/>
  <c r="H19" i="15"/>
  <c r="G19" i="15"/>
  <c r="F19" i="15"/>
  <c r="E19" i="15"/>
  <c r="D19" i="15"/>
  <c r="C19" i="15"/>
  <c r="B19" i="15"/>
  <c r="J18" i="15"/>
  <c r="H18" i="15"/>
  <c r="G18" i="15"/>
  <c r="F18" i="15"/>
  <c r="E18" i="15"/>
  <c r="D18" i="15"/>
  <c r="C18" i="15"/>
  <c r="B18" i="15"/>
  <c r="J17" i="15"/>
  <c r="H17" i="15"/>
  <c r="G17" i="15"/>
  <c r="F17" i="15"/>
  <c r="E17" i="15"/>
  <c r="D17" i="15"/>
  <c r="C17" i="15"/>
  <c r="B17" i="15"/>
  <c r="J16" i="15"/>
  <c r="H16" i="15"/>
  <c r="G16" i="15"/>
  <c r="F16" i="15"/>
  <c r="E16" i="15"/>
  <c r="D16" i="15"/>
  <c r="C16" i="15"/>
  <c r="B16" i="15"/>
  <c r="J15" i="15"/>
  <c r="H15" i="15"/>
  <c r="G15" i="15"/>
  <c r="F15" i="15"/>
  <c r="E15" i="15"/>
  <c r="D15" i="15"/>
  <c r="C15" i="15"/>
  <c r="B15" i="15"/>
  <c r="J14" i="15"/>
  <c r="H14" i="15"/>
  <c r="G14" i="15"/>
  <c r="F14" i="15"/>
  <c r="E14" i="15"/>
  <c r="D14" i="15"/>
  <c r="C14" i="15"/>
  <c r="B14" i="15"/>
  <c r="J13" i="15"/>
  <c r="H13" i="15"/>
  <c r="G13" i="15"/>
  <c r="F13" i="15"/>
  <c r="E13" i="15"/>
  <c r="C13" i="15"/>
  <c r="B13" i="15"/>
  <c r="J12" i="15"/>
  <c r="H12" i="15"/>
  <c r="G12" i="15"/>
  <c r="F12" i="15"/>
  <c r="E12" i="15"/>
  <c r="C12" i="15"/>
  <c r="B12" i="15"/>
  <c r="J11" i="15"/>
  <c r="H11" i="15"/>
  <c r="G11" i="15"/>
  <c r="F11" i="15"/>
  <c r="E11" i="15"/>
  <c r="C11" i="15"/>
  <c r="B11" i="15"/>
  <c r="J10" i="15"/>
  <c r="H10" i="15"/>
  <c r="G10" i="15"/>
  <c r="F10" i="15"/>
  <c r="E10" i="15"/>
  <c r="C10" i="15"/>
  <c r="B10" i="15"/>
  <c r="J9" i="15"/>
  <c r="H9" i="15"/>
  <c r="G9" i="15"/>
  <c r="F9" i="15"/>
  <c r="E9" i="15"/>
  <c r="D9" i="15"/>
  <c r="C9" i="15"/>
  <c r="B9" i="15"/>
  <c r="J8" i="15"/>
  <c r="H8" i="15"/>
  <c r="G8" i="15"/>
  <c r="F8" i="15"/>
  <c r="E8" i="15"/>
  <c r="D8" i="15"/>
  <c r="C8" i="15"/>
  <c r="B8" i="15"/>
  <c r="J7" i="15"/>
  <c r="H7" i="15"/>
  <c r="G7" i="15"/>
  <c r="F7" i="15"/>
  <c r="E7" i="15"/>
  <c r="D7" i="15"/>
  <c r="C7" i="15"/>
  <c r="B7" i="15"/>
  <c r="J6" i="15"/>
  <c r="H6" i="15"/>
  <c r="G6" i="15"/>
  <c r="F6" i="15"/>
  <c r="E6" i="15"/>
  <c r="D6" i="15"/>
  <c r="C6" i="15"/>
  <c r="B6" i="15"/>
  <c r="J5" i="15"/>
  <c r="H5" i="15"/>
  <c r="G5" i="15"/>
  <c r="F5" i="15"/>
  <c r="E5" i="15"/>
  <c r="D5" i="15"/>
  <c r="C5" i="15"/>
  <c r="B5" i="15"/>
  <c r="J24" i="14"/>
  <c r="H24" i="14"/>
  <c r="G24" i="14"/>
  <c r="F24" i="14"/>
  <c r="E24" i="14"/>
  <c r="C24" i="14"/>
  <c r="B24" i="14"/>
  <c r="J23" i="14"/>
  <c r="H23" i="14"/>
  <c r="G23" i="14"/>
  <c r="F23" i="14"/>
  <c r="E23" i="14"/>
  <c r="C23" i="14"/>
  <c r="B23" i="14"/>
  <c r="J22" i="14"/>
  <c r="H22" i="14"/>
  <c r="G22" i="14"/>
  <c r="F22" i="14"/>
  <c r="E22" i="14"/>
  <c r="C22" i="14"/>
  <c r="B22" i="14"/>
  <c r="J21" i="14"/>
  <c r="H21" i="14"/>
  <c r="G21" i="14"/>
  <c r="F21" i="14"/>
  <c r="E21" i="14"/>
  <c r="D21" i="14"/>
  <c r="C21" i="14"/>
  <c r="B21" i="14"/>
  <c r="J20" i="14"/>
  <c r="H20" i="14"/>
  <c r="G20" i="14"/>
  <c r="F20" i="14"/>
  <c r="E20" i="14"/>
  <c r="D20" i="14"/>
  <c r="C20" i="14"/>
  <c r="B20" i="14"/>
  <c r="J19" i="14"/>
  <c r="H19" i="14"/>
  <c r="G19" i="14"/>
  <c r="F19" i="14"/>
  <c r="E19" i="14"/>
  <c r="D19" i="14"/>
  <c r="C19" i="14"/>
  <c r="B19" i="14"/>
  <c r="J18" i="14"/>
  <c r="H18" i="14"/>
  <c r="G18" i="14"/>
  <c r="F18" i="14"/>
  <c r="E18" i="14"/>
  <c r="D18" i="14"/>
  <c r="C18" i="14"/>
  <c r="B18" i="14"/>
  <c r="J17" i="14"/>
  <c r="H17" i="14"/>
  <c r="G17" i="14"/>
  <c r="F17" i="14"/>
  <c r="E17" i="14"/>
  <c r="D17" i="14"/>
  <c r="C17" i="14"/>
  <c r="B17" i="14"/>
  <c r="J16" i="14"/>
  <c r="H16" i="14"/>
  <c r="G16" i="14"/>
  <c r="F16" i="14"/>
  <c r="E16" i="14"/>
  <c r="D16" i="14"/>
  <c r="C16" i="14"/>
  <c r="B16" i="14"/>
  <c r="J15" i="14"/>
  <c r="H15" i="14"/>
  <c r="G15" i="14"/>
  <c r="F15" i="14"/>
  <c r="E15" i="14"/>
  <c r="D15" i="14"/>
  <c r="C15" i="14"/>
  <c r="B15" i="14"/>
  <c r="J14" i="14"/>
  <c r="H14" i="14"/>
  <c r="G14" i="14"/>
  <c r="F14" i="14"/>
  <c r="E14" i="14"/>
  <c r="D14" i="14"/>
  <c r="C14" i="14"/>
  <c r="B14" i="14"/>
  <c r="J13" i="14"/>
  <c r="H13" i="14"/>
  <c r="G13" i="14"/>
  <c r="F13" i="14"/>
  <c r="E13" i="14"/>
  <c r="C13" i="14"/>
  <c r="B13" i="14"/>
  <c r="J12" i="14"/>
  <c r="H12" i="14"/>
  <c r="G12" i="14"/>
  <c r="F12" i="14"/>
  <c r="E12" i="14"/>
  <c r="C12" i="14"/>
  <c r="B12" i="14"/>
  <c r="J11" i="14"/>
  <c r="H11" i="14"/>
  <c r="G11" i="14"/>
  <c r="F11" i="14"/>
  <c r="E11" i="14"/>
  <c r="C11" i="14"/>
  <c r="B11" i="14"/>
  <c r="J10" i="14"/>
  <c r="H10" i="14"/>
  <c r="G10" i="14"/>
  <c r="F10" i="14"/>
  <c r="E10" i="14"/>
  <c r="C10" i="14"/>
  <c r="B10" i="14"/>
  <c r="J9" i="14"/>
  <c r="H9" i="14"/>
  <c r="G9" i="14"/>
  <c r="F9" i="14"/>
  <c r="E9" i="14"/>
  <c r="D9" i="14"/>
  <c r="C9" i="14"/>
  <c r="B9" i="14"/>
  <c r="J8" i="14"/>
  <c r="H8" i="14"/>
  <c r="G8" i="14"/>
  <c r="F8" i="14"/>
  <c r="E8" i="14"/>
  <c r="D8" i="14"/>
  <c r="C8" i="14"/>
  <c r="B8" i="14"/>
  <c r="J7" i="14"/>
  <c r="H7" i="14"/>
  <c r="G7" i="14"/>
  <c r="F7" i="14"/>
  <c r="E7" i="14"/>
  <c r="D7" i="14"/>
  <c r="C7" i="14"/>
  <c r="B7" i="14"/>
  <c r="J6" i="14"/>
  <c r="H6" i="14"/>
  <c r="G6" i="14"/>
  <c r="F6" i="14"/>
  <c r="E6" i="14"/>
  <c r="D6" i="14"/>
  <c r="C6" i="14"/>
  <c r="B6" i="14"/>
  <c r="J5" i="14"/>
  <c r="H5" i="14"/>
  <c r="G5" i="14"/>
  <c r="F5" i="14"/>
  <c r="E5" i="14"/>
  <c r="D5" i="14"/>
  <c r="C5" i="14"/>
  <c r="B5" i="14"/>
  <c r="J24" i="13"/>
  <c r="H24" i="13"/>
  <c r="G24" i="13"/>
  <c r="F24" i="13"/>
  <c r="E24" i="13"/>
  <c r="C24" i="13"/>
  <c r="B24" i="13"/>
  <c r="J23" i="13"/>
  <c r="H23" i="13"/>
  <c r="G23" i="13"/>
  <c r="F23" i="13"/>
  <c r="E23" i="13"/>
  <c r="C23" i="13"/>
  <c r="B23" i="13"/>
  <c r="J22" i="13"/>
  <c r="H22" i="13"/>
  <c r="G22" i="13"/>
  <c r="F22" i="13"/>
  <c r="E22" i="13"/>
  <c r="C22" i="13"/>
  <c r="B22" i="13"/>
  <c r="J21" i="13"/>
  <c r="H21" i="13"/>
  <c r="G21" i="13"/>
  <c r="F21" i="13"/>
  <c r="E21" i="13"/>
  <c r="D21" i="13"/>
  <c r="C21" i="13"/>
  <c r="B21" i="13"/>
  <c r="J20" i="13"/>
  <c r="H20" i="13"/>
  <c r="G20" i="13"/>
  <c r="F20" i="13"/>
  <c r="E20" i="13"/>
  <c r="D20" i="13"/>
  <c r="C20" i="13"/>
  <c r="B20" i="13"/>
  <c r="J19" i="13"/>
  <c r="H19" i="13"/>
  <c r="G19" i="13"/>
  <c r="F19" i="13"/>
  <c r="E19" i="13"/>
  <c r="D19" i="13"/>
  <c r="C19" i="13"/>
  <c r="B19" i="13"/>
  <c r="J18" i="13"/>
  <c r="H18" i="13"/>
  <c r="G18" i="13"/>
  <c r="F18" i="13"/>
  <c r="E18" i="13"/>
  <c r="D18" i="13"/>
  <c r="C18" i="13"/>
  <c r="B18" i="13"/>
  <c r="J17" i="13"/>
  <c r="H17" i="13"/>
  <c r="G17" i="13"/>
  <c r="F17" i="13"/>
  <c r="E17" i="13"/>
  <c r="D17" i="13"/>
  <c r="C17" i="13"/>
  <c r="B17" i="13"/>
  <c r="J16" i="13"/>
  <c r="H16" i="13"/>
  <c r="G16" i="13"/>
  <c r="F16" i="13"/>
  <c r="E16" i="13"/>
  <c r="D16" i="13"/>
  <c r="C16" i="13"/>
  <c r="B16" i="13"/>
  <c r="J15" i="13"/>
  <c r="H15" i="13"/>
  <c r="G15" i="13"/>
  <c r="F15" i="13"/>
  <c r="E15" i="13"/>
  <c r="D15" i="13"/>
  <c r="C15" i="13"/>
  <c r="B15" i="13"/>
  <c r="J14" i="13"/>
  <c r="H14" i="13"/>
  <c r="G14" i="13"/>
  <c r="F14" i="13"/>
  <c r="E14" i="13"/>
  <c r="D14" i="13"/>
  <c r="C14" i="13"/>
  <c r="B14" i="13"/>
  <c r="J13" i="13"/>
  <c r="H13" i="13"/>
  <c r="G13" i="13"/>
  <c r="F13" i="13"/>
  <c r="E13" i="13"/>
  <c r="C13" i="13"/>
  <c r="B13" i="13"/>
  <c r="J12" i="13"/>
  <c r="H12" i="13"/>
  <c r="G12" i="13"/>
  <c r="F12" i="13"/>
  <c r="E12" i="13"/>
  <c r="C12" i="13"/>
  <c r="B12" i="13"/>
  <c r="J11" i="13"/>
  <c r="H11" i="13"/>
  <c r="G11" i="13"/>
  <c r="F11" i="13"/>
  <c r="E11" i="13"/>
  <c r="C11" i="13"/>
  <c r="B11" i="13"/>
  <c r="J10" i="13"/>
  <c r="H10" i="13"/>
  <c r="G10" i="13"/>
  <c r="F10" i="13"/>
  <c r="E10" i="13"/>
  <c r="C10" i="13"/>
  <c r="B10" i="13"/>
  <c r="J9" i="13"/>
  <c r="H9" i="13"/>
  <c r="G9" i="13"/>
  <c r="F9" i="13"/>
  <c r="E9" i="13"/>
  <c r="D9" i="13"/>
  <c r="C9" i="13"/>
  <c r="B9" i="13"/>
  <c r="J8" i="13"/>
  <c r="H8" i="13"/>
  <c r="G8" i="13"/>
  <c r="F8" i="13"/>
  <c r="E8" i="13"/>
  <c r="D8" i="13"/>
  <c r="C8" i="13"/>
  <c r="B8" i="13"/>
  <c r="J7" i="13"/>
  <c r="H7" i="13"/>
  <c r="G7" i="13"/>
  <c r="F7" i="13"/>
  <c r="E7" i="13"/>
  <c r="D7" i="13"/>
  <c r="C7" i="13"/>
  <c r="B7" i="13"/>
  <c r="J6" i="13"/>
  <c r="H6" i="13"/>
  <c r="G6" i="13"/>
  <c r="F6" i="13"/>
  <c r="E6" i="13"/>
  <c r="D6" i="13"/>
  <c r="C6" i="13"/>
  <c r="B6" i="13"/>
  <c r="J5" i="13"/>
  <c r="H5" i="13"/>
  <c r="G5" i="13"/>
  <c r="F5" i="13"/>
  <c r="E5" i="13"/>
  <c r="D5" i="13"/>
  <c r="C5" i="13"/>
  <c r="B5" i="13"/>
  <c r="J24" i="12"/>
  <c r="H24" i="12"/>
  <c r="G24" i="12"/>
  <c r="F24" i="12"/>
  <c r="E24" i="12"/>
  <c r="C24" i="12"/>
  <c r="B24" i="12"/>
  <c r="J23" i="12"/>
  <c r="H23" i="12"/>
  <c r="G23" i="12"/>
  <c r="F23" i="12"/>
  <c r="E23" i="12"/>
  <c r="C23" i="12"/>
  <c r="B23" i="12"/>
  <c r="J22" i="12"/>
  <c r="H22" i="12"/>
  <c r="G22" i="12"/>
  <c r="F22" i="12"/>
  <c r="E22" i="12"/>
  <c r="C22" i="12"/>
  <c r="B22" i="12"/>
  <c r="J21" i="12"/>
  <c r="H21" i="12"/>
  <c r="G21" i="12"/>
  <c r="F21" i="12"/>
  <c r="E21" i="12"/>
  <c r="D21" i="12"/>
  <c r="C21" i="12"/>
  <c r="B21" i="12"/>
  <c r="J20" i="12"/>
  <c r="H20" i="12"/>
  <c r="G20" i="12"/>
  <c r="F20" i="12"/>
  <c r="E20" i="12"/>
  <c r="D20" i="12"/>
  <c r="C20" i="12"/>
  <c r="B20" i="12"/>
  <c r="J19" i="12"/>
  <c r="H19" i="12"/>
  <c r="G19" i="12"/>
  <c r="F19" i="12"/>
  <c r="E19" i="12"/>
  <c r="D19" i="12"/>
  <c r="C19" i="12"/>
  <c r="B19" i="12"/>
  <c r="J18" i="12"/>
  <c r="H18" i="12"/>
  <c r="G18" i="12"/>
  <c r="F18" i="12"/>
  <c r="E18" i="12"/>
  <c r="D18" i="12"/>
  <c r="C18" i="12"/>
  <c r="B18" i="12"/>
  <c r="J17" i="12"/>
  <c r="H17" i="12"/>
  <c r="G17" i="12"/>
  <c r="F17" i="12"/>
  <c r="E17" i="12"/>
  <c r="D17" i="12"/>
  <c r="C17" i="12"/>
  <c r="B17" i="12"/>
  <c r="J16" i="12"/>
  <c r="H16" i="12"/>
  <c r="G16" i="12"/>
  <c r="F16" i="12"/>
  <c r="E16" i="12"/>
  <c r="D16" i="12"/>
  <c r="C16" i="12"/>
  <c r="B16" i="12"/>
  <c r="J15" i="12"/>
  <c r="H15" i="12"/>
  <c r="G15" i="12"/>
  <c r="F15" i="12"/>
  <c r="E15" i="12"/>
  <c r="D15" i="12"/>
  <c r="C15" i="12"/>
  <c r="B15" i="12"/>
  <c r="J14" i="12"/>
  <c r="H14" i="12"/>
  <c r="G14" i="12"/>
  <c r="F14" i="12"/>
  <c r="E14" i="12"/>
  <c r="D14" i="12"/>
  <c r="C14" i="12"/>
  <c r="B14" i="12"/>
  <c r="J13" i="12"/>
  <c r="H13" i="12"/>
  <c r="G13" i="12"/>
  <c r="F13" i="12"/>
  <c r="E13" i="12"/>
  <c r="C13" i="12"/>
  <c r="B13" i="12"/>
  <c r="J12" i="12"/>
  <c r="H12" i="12"/>
  <c r="G12" i="12"/>
  <c r="F12" i="12"/>
  <c r="E12" i="12"/>
  <c r="C12" i="12"/>
  <c r="B12" i="12"/>
  <c r="J11" i="12"/>
  <c r="H11" i="12"/>
  <c r="G11" i="12"/>
  <c r="F11" i="12"/>
  <c r="E11" i="12"/>
  <c r="C11" i="12"/>
  <c r="B11" i="12"/>
  <c r="J10" i="12"/>
  <c r="H10" i="12"/>
  <c r="G10" i="12"/>
  <c r="F10" i="12"/>
  <c r="E10" i="12"/>
  <c r="C10" i="12"/>
  <c r="B10" i="12"/>
  <c r="J9" i="12"/>
  <c r="H9" i="12"/>
  <c r="G9" i="12"/>
  <c r="F9" i="12"/>
  <c r="E9" i="12"/>
  <c r="D9" i="12"/>
  <c r="C9" i="12"/>
  <c r="B9" i="12"/>
  <c r="J8" i="12"/>
  <c r="H8" i="12"/>
  <c r="G8" i="12"/>
  <c r="F8" i="12"/>
  <c r="E8" i="12"/>
  <c r="D8" i="12"/>
  <c r="C8" i="12"/>
  <c r="B8" i="12"/>
  <c r="J7" i="12"/>
  <c r="H7" i="12"/>
  <c r="G7" i="12"/>
  <c r="F7" i="12"/>
  <c r="E7" i="12"/>
  <c r="D7" i="12"/>
  <c r="C7" i="12"/>
  <c r="B7" i="12"/>
  <c r="J6" i="12"/>
  <c r="H6" i="12"/>
  <c r="G6" i="12"/>
  <c r="F6" i="12"/>
  <c r="E6" i="12"/>
  <c r="D6" i="12"/>
  <c r="C6" i="12"/>
  <c r="B6" i="12"/>
  <c r="J5" i="12"/>
  <c r="H5" i="12"/>
  <c r="G5" i="12"/>
  <c r="F5" i="12"/>
  <c r="E5" i="12"/>
  <c r="D5" i="12"/>
  <c r="C5" i="12"/>
  <c r="B5" i="12"/>
  <c r="J24" i="11"/>
  <c r="H24" i="11"/>
  <c r="G24" i="11"/>
  <c r="F24" i="11"/>
  <c r="E24" i="11"/>
  <c r="C24" i="11"/>
  <c r="B24" i="11"/>
  <c r="J23" i="11"/>
  <c r="H23" i="11"/>
  <c r="G23" i="11"/>
  <c r="F23" i="11"/>
  <c r="E23" i="11"/>
  <c r="C23" i="11"/>
  <c r="B23" i="11"/>
  <c r="J22" i="11"/>
  <c r="H22" i="11"/>
  <c r="G22" i="11"/>
  <c r="F22" i="11"/>
  <c r="E22" i="11"/>
  <c r="C22" i="11"/>
  <c r="B22" i="11"/>
  <c r="J21" i="11"/>
  <c r="H21" i="11"/>
  <c r="G21" i="11"/>
  <c r="F21" i="11"/>
  <c r="E21" i="11"/>
  <c r="D21" i="11"/>
  <c r="C21" i="11"/>
  <c r="B21" i="11"/>
  <c r="J20" i="11"/>
  <c r="H20" i="11"/>
  <c r="G20" i="11"/>
  <c r="F20" i="11"/>
  <c r="E20" i="11"/>
  <c r="D20" i="11"/>
  <c r="C20" i="11"/>
  <c r="B20" i="11"/>
  <c r="J19" i="11"/>
  <c r="H19" i="11"/>
  <c r="G19" i="11"/>
  <c r="F19" i="11"/>
  <c r="E19" i="11"/>
  <c r="D19" i="11"/>
  <c r="C19" i="11"/>
  <c r="B19" i="11"/>
  <c r="J18" i="11"/>
  <c r="H18" i="11"/>
  <c r="G18" i="11"/>
  <c r="F18" i="11"/>
  <c r="E18" i="11"/>
  <c r="D18" i="11"/>
  <c r="C18" i="11"/>
  <c r="B18" i="11"/>
  <c r="J17" i="11"/>
  <c r="H17" i="11"/>
  <c r="G17" i="11"/>
  <c r="F17" i="11"/>
  <c r="E17" i="11"/>
  <c r="D17" i="11"/>
  <c r="C17" i="11"/>
  <c r="B17" i="11"/>
  <c r="J16" i="11"/>
  <c r="H16" i="11"/>
  <c r="G16" i="11"/>
  <c r="F16" i="11"/>
  <c r="E16" i="11"/>
  <c r="D16" i="11"/>
  <c r="C16" i="11"/>
  <c r="B16" i="11"/>
  <c r="J15" i="11"/>
  <c r="H15" i="11"/>
  <c r="G15" i="11"/>
  <c r="F15" i="11"/>
  <c r="E15" i="11"/>
  <c r="D15" i="11"/>
  <c r="C15" i="11"/>
  <c r="B15" i="11"/>
  <c r="J14" i="11"/>
  <c r="H14" i="11"/>
  <c r="G14" i="11"/>
  <c r="F14" i="11"/>
  <c r="E14" i="11"/>
  <c r="D14" i="11"/>
  <c r="C14" i="11"/>
  <c r="B14" i="11"/>
  <c r="J13" i="11"/>
  <c r="H13" i="11"/>
  <c r="G13" i="11"/>
  <c r="F13" i="11"/>
  <c r="E13" i="11"/>
  <c r="C13" i="11"/>
  <c r="B13" i="11"/>
  <c r="J12" i="11"/>
  <c r="H12" i="11"/>
  <c r="G12" i="11"/>
  <c r="F12" i="11"/>
  <c r="E12" i="11"/>
  <c r="C12" i="11"/>
  <c r="B12" i="11"/>
  <c r="J11" i="11"/>
  <c r="H11" i="11"/>
  <c r="G11" i="11"/>
  <c r="F11" i="11"/>
  <c r="E11" i="11"/>
  <c r="C11" i="11"/>
  <c r="B11" i="11"/>
  <c r="J10" i="11"/>
  <c r="H10" i="11"/>
  <c r="G10" i="11"/>
  <c r="F10" i="11"/>
  <c r="E10" i="11"/>
  <c r="C10" i="11"/>
  <c r="B10" i="11"/>
  <c r="J9" i="11"/>
  <c r="H9" i="11"/>
  <c r="G9" i="11"/>
  <c r="F9" i="11"/>
  <c r="E9" i="11"/>
  <c r="D9" i="11"/>
  <c r="C9" i="11"/>
  <c r="B9" i="11"/>
  <c r="J8" i="11"/>
  <c r="H8" i="11"/>
  <c r="G8" i="11"/>
  <c r="F8" i="11"/>
  <c r="E8" i="11"/>
  <c r="D8" i="11"/>
  <c r="C8" i="11"/>
  <c r="B8" i="11"/>
  <c r="J7" i="11"/>
  <c r="H7" i="11"/>
  <c r="G7" i="11"/>
  <c r="F7" i="11"/>
  <c r="E7" i="11"/>
  <c r="D7" i="11"/>
  <c r="C7" i="11"/>
  <c r="B7" i="11"/>
  <c r="J6" i="11"/>
  <c r="H6" i="11"/>
  <c r="G6" i="11"/>
  <c r="F6" i="11"/>
  <c r="E6" i="11"/>
  <c r="D6" i="11"/>
  <c r="C6" i="11"/>
  <c r="B6" i="11"/>
  <c r="J5" i="11"/>
  <c r="H5" i="11"/>
  <c r="G5" i="11"/>
  <c r="F5" i="11"/>
  <c r="E5" i="11"/>
  <c r="D5" i="11"/>
  <c r="C5" i="11"/>
  <c r="B5" i="11"/>
  <c r="M13" i="17"/>
  <c r="D5" i="9" s="1"/>
  <c r="O14" i="17"/>
  <c r="D9" i="17"/>
  <c r="C9" i="17"/>
  <c r="R24" i="8"/>
  <c r="Q24" i="8"/>
  <c r="P24" i="8"/>
  <c r="O24" i="8"/>
  <c r="N24" i="8"/>
  <c r="M24" i="8"/>
  <c r="L24" i="8"/>
  <c r="K24" i="8"/>
  <c r="J24" i="8"/>
  <c r="H24" i="8"/>
  <c r="G24" i="8"/>
  <c r="F24" i="8"/>
  <c r="E24" i="8"/>
  <c r="C24" i="8"/>
  <c r="B24" i="8"/>
  <c r="R23" i="8"/>
  <c r="Q23" i="8"/>
  <c r="P23" i="8"/>
  <c r="O23" i="8"/>
  <c r="N23" i="8"/>
  <c r="M23" i="8"/>
  <c r="L23" i="8"/>
  <c r="K23" i="8"/>
  <c r="J23" i="8"/>
  <c r="H23" i="8"/>
  <c r="G23" i="8"/>
  <c r="F23" i="8"/>
  <c r="E23" i="8"/>
  <c r="C23" i="8"/>
  <c r="B23" i="8"/>
  <c r="R22" i="8"/>
  <c r="Q22" i="8"/>
  <c r="P22" i="8"/>
  <c r="O22" i="8"/>
  <c r="N22" i="8"/>
  <c r="M22" i="8"/>
  <c r="L22" i="8"/>
  <c r="K22" i="8"/>
  <c r="J22" i="8"/>
  <c r="H22" i="8"/>
  <c r="G22" i="8"/>
  <c r="F22" i="8"/>
  <c r="E22" i="8"/>
  <c r="C22" i="8"/>
  <c r="B22" i="8"/>
  <c r="R21" i="8"/>
  <c r="Q21" i="8"/>
  <c r="P21" i="8"/>
  <c r="O21" i="8"/>
  <c r="N21" i="8"/>
  <c r="M21" i="8"/>
  <c r="L21" i="8"/>
  <c r="K21" i="8"/>
  <c r="J21" i="8"/>
  <c r="H21" i="8"/>
  <c r="G21" i="8"/>
  <c r="F21" i="8"/>
  <c r="E21" i="8"/>
  <c r="D21" i="8"/>
  <c r="C21" i="8"/>
  <c r="B21" i="8"/>
  <c r="R20" i="8"/>
  <c r="Q20" i="8"/>
  <c r="P20" i="8"/>
  <c r="O20" i="8"/>
  <c r="N20" i="8"/>
  <c r="M20" i="8"/>
  <c r="L20" i="8"/>
  <c r="K20" i="8"/>
  <c r="J20" i="8"/>
  <c r="H20" i="8"/>
  <c r="G20" i="8"/>
  <c r="F20" i="8"/>
  <c r="E20" i="8"/>
  <c r="D20" i="8"/>
  <c r="C20" i="8"/>
  <c r="B20" i="8"/>
  <c r="R19" i="8"/>
  <c r="Q19" i="8"/>
  <c r="P19" i="8"/>
  <c r="O19" i="8"/>
  <c r="N19" i="8"/>
  <c r="M19" i="8"/>
  <c r="L19" i="8"/>
  <c r="K19" i="8"/>
  <c r="J19" i="8"/>
  <c r="H19" i="8"/>
  <c r="G19" i="8"/>
  <c r="F19" i="8"/>
  <c r="E19" i="8"/>
  <c r="D19" i="8"/>
  <c r="C19" i="8"/>
  <c r="B19" i="8"/>
  <c r="R18" i="8"/>
  <c r="Q18" i="8"/>
  <c r="P18" i="8"/>
  <c r="O18" i="8"/>
  <c r="N18" i="8"/>
  <c r="M18" i="8"/>
  <c r="L18" i="8"/>
  <c r="K18" i="8"/>
  <c r="J18" i="8"/>
  <c r="H18" i="8"/>
  <c r="G18" i="8"/>
  <c r="F18" i="8"/>
  <c r="E18" i="8"/>
  <c r="D18" i="8"/>
  <c r="C18" i="8"/>
  <c r="B18" i="8"/>
  <c r="R17" i="8"/>
  <c r="Q17" i="8"/>
  <c r="P17" i="8"/>
  <c r="O17" i="8"/>
  <c r="N17" i="8"/>
  <c r="M17" i="8"/>
  <c r="L17" i="8"/>
  <c r="K17" i="8"/>
  <c r="J17" i="8"/>
  <c r="H17" i="8"/>
  <c r="G17" i="8"/>
  <c r="F17" i="8"/>
  <c r="E17" i="8"/>
  <c r="D17" i="8"/>
  <c r="C17" i="8"/>
  <c r="B17" i="8"/>
  <c r="R16" i="8"/>
  <c r="Q16" i="8"/>
  <c r="P16" i="8"/>
  <c r="O16" i="8"/>
  <c r="N16" i="8"/>
  <c r="M16" i="8"/>
  <c r="L16" i="8"/>
  <c r="K16" i="8"/>
  <c r="J16" i="8"/>
  <c r="H16" i="8"/>
  <c r="G16" i="8"/>
  <c r="F16" i="8"/>
  <c r="E16" i="8"/>
  <c r="D16" i="8"/>
  <c r="C16" i="8"/>
  <c r="B16" i="8"/>
  <c r="R15" i="8"/>
  <c r="Q15" i="8"/>
  <c r="P15" i="8"/>
  <c r="O15" i="8"/>
  <c r="N15" i="8"/>
  <c r="M15" i="8"/>
  <c r="L15" i="8"/>
  <c r="K15" i="8"/>
  <c r="J15" i="8"/>
  <c r="H15" i="8"/>
  <c r="G15" i="8"/>
  <c r="F15" i="8"/>
  <c r="E15" i="8"/>
  <c r="D15" i="8"/>
  <c r="C15" i="8"/>
  <c r="B15" i="8"/>
  <c r="R14" i="8"/>
  <c r="Q14" i="8"/>
  <c r="P14" i="8"/>
  <c r="O14" i="8"/>
  <c r="N14" i="8"/>
  <c r="M14" i="8"/>
  <c r="L14" i="8"/>
  <c r="K14" i="8"/>
  <c r="J14" i="8"/>
  <c r="H14" i="8"/>
  <c r="G14" i="8"/>
  <c r="F14" i="8"/>
  <c r="E14" i="8"/>
  <c r="D14" i="8"/>
  <c r="C14" i="8"/>
  <c r="B14" i="8"/>
  <c r="R13" i="8"/>
  <c r="Q13" i="8"/>
  <c r="P13" i="8"/>
  <c r="O13" i="8"/>
  <c r="N13" i="8"/>
  <c r="M13" i="8"/>
  <c r="L13" i="8"/>
  <c r="K13" i="8"/>
  <c r="J13" i="8"/>
  <c r="H13" i="8"/>
  <c r="G13" i="8"/>
  <c r="F13" i="8"/>
  <c r="E13" i="8"/>
  <c r="C13" i="8"/>
  <c r="B13" i="8"/>
  <c r="R12" i="8"/>
  <c r="Q12" i="8"/>
  <c r="P12" i="8"/>
  <c r="O12" i="8"/>
  <c r="N12" i="8"/>
  <c r="M12" i="8"/>
  <c r="L12" i="8"/>
  <c r="K12" i="8"/>
  <c r="J12" i="8"/>
  <c r="H12" i="8"/>
  <c r="G12" i="8"/>
  <c r="F12" i="8"/>
  <c r="E12" i="8"/>
  <c r="C12" i="8"/>
  <c r="B12" i="8"/>
  <c r="R11" i="8"/>
  <c r="Q11" i="8"/>
  <c r="P11" i="8"/>
  <c r="O11" i="8"/>
  <c r="N11" i="8"/>
  <c r="M11" i="8"/>
  <c r="L11" i="8"/>
  <c r="K11" i="8"/>
  <c r="J11" i="8"/>
  <c r="H11" i="8"/>
  <c r="G11" i="8"/>
  <c r="F11" i="8"/>
  <c r="E11" i="8"/>
  <c r="C11" i="8"/>
  <c r="B11" i="8"/>
  <c r="R10" i="8"/>
  <c r="Q10" i="8"/>
  <c r="P10" i="8"/>
  <c r="O10" i="8"/>
  <c r="N10" i="8"/>
  <c r="M10" i="8"/>
  <c r="L10" i="8"/>
  <c r="K10" i="8"/>
  <c r="J10" i="8"/>
  <c r="H10" i="8"/>
  <c r="G10" i="8"/>
  <c r="F10" i="8"/>
  <c r="E10" i="8"/>
  <c r="C10" i="8"/>
  <c r="B10" i="8"/>
  <c r="R9" i="8"/>
  <c r="Q9" i="8"/>
  <c r="P9" i="8"/>
  <c r="O9" i="8"/>
  <c r="N9" i="8"/>
  <c r="M9" i="8"/>
  <c r="L9" i="8"/>
  <c r="K9" i="8"/>
  <c r="J9" i="8"/>
  <c r="H9" i="8"/>
  <c r="G9" i="8"/>
  <c r="F9" i="8"/>
  <c r="E9" i="8"/>
  <c r="D9" i="8"/>
  <c r="C9" i="8"/>
  <c r="B9" i="8"/>
  <c r="R8" i="8"/>
  <c r="Q8" i="8"/>
  <c r="P8" i="8"/>
  <c r="O8" i="8"/>
  <c r="N8" i="8"/>
  <c r="M8" i="8"/>
  <c r="L8" i="8"/>
  <c r="K8" i="8"/>
  <c r="J8" i="8"/>
  <c r="H8" i="8"/>
  <c r="G8" i="8"/>
  <c r="F8" i="8"/>
  <c r="E8" i="8"/>
  <c r="D8" i="8"/>
  <c r="C8" i="8"/>
  <c r="B8" i="8"/>
  <c r="R7" i="8"/>
  <c r="Q7" i="8"/>
  <c r="P7" i="8"/>
  <c r="O7" i="8"/>
  <c r="N7" i="8"/>
  <c r="M7" i="8"/>
  <c r="L7" i="8"/>
  <c r="K7" i="8"/>
  <c r="J7" i="8"/>
  <c r="H7" i="8"/>
  <c r="G7" i="8"/>
  <c r="F7" i="8"/>
  <c r="E7" i="8"/>
  <c r="D7" i="8"/>
  <c r="C7" i="8"/>
  <c r="B7" i="8"/>
  <c r="R6" i="8"/>
  <c r="Q6" i="8"/>
  <c r="P6" i="8"/>
  <c r="O6" i="8"/>
  <c r="N6" i="8"/>
  <c r="M6" i="8"/>
  <c r="L6" i="8"/>
  <c r="K6" i="8"/>
  <c r="J6" i="8"/>
  <c r="H6" i="8"/>
  <c r="G6" i="8"/>
  <c r="F6" i="8"/>
  <c r="E6" i="8"/>
  <c r="D6" i="8"/>
  <c r="C6" i="8"/>
  <c r="B6" i="8"/>
  <c r="R5" i="8"/>
  <c r="Q5" i="8"/>
  <c r="P5" i="8"/>
  <c r="O5" i="8"/>
  <c r="N5" i="8"/>
  <c r="M5" i="8"/>
  <c r="L5" i="8"/>
  <c r="K5" i="8"/>
  <c r="J5" i="8"/>
  <c r="H5" i="8"/>
  <c r="G5" i="8"/>
  <c r="F5" i="8"/>
  <c r="E5" i="8"/>
  <c r="D5" i="8"/>
  <c r="C5" i="8"/>
  <c r="B5" i="8"/>
  <c r="R24" i="7"/>
  <c r="Q24" i="7"/>
  <c r="P24" i="7"/>
  <c r="O24" i="7"/>
  <c r="N24" i="7"/>
  <c r="M24" i="7"/>
  <c r="L24" i="7"/>
  <c r="K24" i="7"/>
  <c r="J24" i="7"/>
  <c r="H24" i="7"/>
  <c r="G24" i="7"/>
  <c r="F24" i="7"/>
  <c r="E24" i="7"/>
  <c r="C24" i="7"/>
  <c r="B24" i="7"/>
  <c r="R23" i="7"/>
  <c r="Q23" i="7"/>
  <c r="P23" i="7"/>
  <c r="O23" i="7"/>
  <c r="N23" i="7"/>
  <c r="M23" i="7"/>
  <c r="L23" i="7"/>
  <c r="K23" i="7"/>
  <c r="J23" i="7"/>
  <c r="H23" i="7"/>
  <c r="G23" i="7"/>
  <c r="F23" i="7"/>
  <c r="E23" i="7"/>
  <c r="C23" i="7"/>
  <c r="B23" i="7"/>
  <c r="R22" i="7"/>
  <c r="Q22" i="7"/>
  <c r="P22" i="7"/>
  <c r="O22" i="7"/>
  <c r="N22" i="7"/>
  <c r="M22" i="7"/>
  <c r="L22" i="7"/>
  <c r="K22" i="7"/>
  <c r="J22" i="7"/>
  <c r="H22" i="7"/>
  <c r="G22" i="7"/>
  <c r="F22" i="7"/>
  <c r="E22" i="7"/>
  <c r="C22" i="7"/>
  <c r="B22" i="7"/>
  <c r="R21" i="7"/>
  <c r="Q21" i="7"/>
  <c r="P21" i="7"/>
  <c r="O21" i="7"/>
  <c r="N21" i="7"/>
  <c r="M21" i="7"/>
  <c r="L21" i="7"/>
  <c r="K21" i="7"/>
  <c r="J21" i="7"/>
  <c r="H21" i="7"/>
  <c r="G21" i="7"/>
  <c r="F21" i="7"/>
  <c r="E21" i="7"/>
  <c r="D21" i="7"/>
  <c r="C21" i="7"/>
  <c r="B21" i="7"/>
  <c r="R20" i="7"/>
  <c r="Q20" i="7"/>
  <c r="P20" i="7"/>
  <c r="O20" i="7"/>
  <c r="N20" i="7"/>
  <c r="M20" i="7"/>
  <c r="L20" i="7"/>
  <c r="K20" i="7"/>
  <c r="J20" i="7"/>
  <c r="H20" i="7"/>
  <c r="G20" i="7"/>
  <c r="F20" i="7"/>
  <c r="E20" i="7"/>
  <c r="D20" i="7"/>
  <c r="C20" i="7"/>
  <c r="B20" i="7"/>
  <c r="R19" i="7"/>
  <c r="Q19" i="7"/>
  <c r="P19" i="7"/>
  <c r="O19" i="7"/>
  <c r="N19" i="7"/>
  <c r="M19" i="7"/>
  <c r="L19" i="7"/>
  <c r="K19" i="7"/>
  <c r="J19" i="7"/>
  <c r="H19" i="7"/>
  <c r="G19" i="7"/>
  <c r="F19" i="7"/>
  <c r="E19" i="7"/>
  <c r="D19" i="7"/>
  <c r="C19" i="7"/>
  <c r="B19" i="7"/>
  <c r="R18" i="7"/>
  <c r="Q18" i="7"/>
  <c r="P18" i="7"/>
  <c r="O18" i="7"/>
  <c r="N18" i="7"/>
  <c r="M18" i="7"/>
  <c r="L18" i="7"/>
  <c r="K18" i="7"/>
  <c r="J18" i="7"/>
  <c r="H18" i="7"/>
  <c r="G18" i="7"/>
  <c r="F18" i="7"/>
  <c r="E18" i="7"/>
  <c r="D18" i="7"/>
  <c r="C18" i="7"/>
  <c r="B18" i="7"/>
  <c r="R17" i="7"/>
  <c r="Q17" i="7"/>
  <c r="P17" i="7"/>
  <c r="O17" i="7"/>
  <c r="N17" i="7"/>
  <c r="M17" i="7"/>
  <c r="L17" i="7"/>
  <c r="K17" i="7"/>
  <c r="J17" i="7"/>
  <c r="H17" i="7"/>
  <c r="G17" i="7"/>
  <c r="F17" i="7"/>
  <c r="E17" i="7"/>
  <c r="D17" i="7"/>
  <c r="C17" i="7"/>
  <c r="B17" i="7"/>
  <c r="R16" i="7"/>
  <c r="Q16" i="7"/>
  <c r="P16" i="7"/>
  <c r="O16" i="7"/>
  <c r="N16" i="7"/>
  <c r="M16" i="7"/>
  <c r="L16" i="7"/>
  <c r="K16" i="7"/>
  <c r="J16" i="7"/>
  <c r="H16" i="7"/>
  <c r="G16" i="7"/>
  <c r="F16" i="7"/>
  <c r="E16" i="7"/>
  <c r="D16" i="7"/>
  <c r="C16" i="7"/>
  <c r="B16" i="7"/>
  <c r="R15" i="7"/>
  <c r="Q15" i="7"/>
  <c r="P15" i="7"/>
  <c r="O15" i="7"/>
  <c r="N15" i="7"/>
  <c r="M15" i="7"/>
  <c r="L15" i="7"/>
  <c r="K15" i="7"/>
  <c r="J15" i="7"/>
  <c r="H15" i="7"/>
  <c r="G15" i="7"/>
  <c r="F15" i="7"/>
  <c r="E15" i="7"/>
  <c r="D15" i="7"/>
  <c r="C15" i="7"/>
  <c r="B15" i="7"/>
  <c r="R14" i="7"/>
  <c r="Q14" i="7"/>
  <c r="P14" i="7"/>
  <c r="O14" i="7"/>
  <c r="N14" i="7"/>
  <c r="M14" i="7"/>
  <c r="L14" i="7"/>
  <c r="K14" i="7"/>
  <c r="J14" i="7"/>
  <c r="H14" i="7"/>
  <c r="G14" i="7"/>
  <c r="F14" i="7"/>
  <c r="E14" i="7"/>
  <c r="D14" i="7"/>
  <c r="C14" i="7"/>
  <c r="B14" i="7"/>
  <c r="R13" i="7"/>
  <c r="Q13" i="7"/>
  <c r="P13" i="7"/>
  <c r="O13" i="7"/>
  <c r="N13" i="7"/>
  <c r="M13" i="7"/>
  <c r="L13" i="7"/>
  <c r="K13" i="7"/>
  <c r="J13" i="7"/>
  <c r="H13" i="7"/>
  <c r="G13" i="7"/>
  <c r="F13" i="7"/>
  <c r="E13" i="7"/>
  <c r="C13" i="7"/>
  <c r="B13" i="7"/>
  <c r="R12" i="7"/>
  <c r="Q12" i="7"/>
  <c r="P12" i="7"/>
  <c r="O12" i="7"/>
  <c r="N12" i="7"/>
  <c r="M12" i="7"/>
  <c r="L12" i="7"/>
  <c r="K12" i="7"/>
  <c r="J12" i="7"/>
  <c r="H12" i="7"/>
  <c r="G12" i="7"/>
  <c r="F12" i="7"/>
  <c r="E12" i="7"/>
  <c r="C12" i="7"/>
  <c r="B12" i="7"/>
  <c r="R11" i="7"/>
  <c r="Q11" i="7"/>
  <c r="P11" i="7"/>
  <c r="O11" i="7"/>
  <c r="N11" i="7"/>
  <c r="M11" i="7"/>
  <c r="L11" i="7"/>
  <c r="K11" i="7"/>
  <c r="J11" i="7"/>
  <c r="H11" i="7"/>
  <c r="G11" i="7"/>
  <c r="F11" i="7"/>
  <c r="E11" i="7"/>
  <c r="C11" i="7"/>
  <c r="B11" i="7"/>
  <c r="R10" i="7"/>
  <c r="Q10" i="7"/>
  <c r="P10" i="7"/>
  <c r="O10" i="7"/>
  <c r="N10" i="7"/>
  <c r="M10" i="7"/>
  <c r="L10" i="7"/>
  <c r="K10" i="7"/>
  <c r="J10" i="7"/>
  <c r="H10" i="7"/>
  <c r="G10" i="7"/>
  <c r="F10" i="7"/>
  <c r="E10" i="7"/>
  <c r="C10" i="7"/>
  <c r="B10" i="7"/>
  <c r="R9" i="7"/>
  <c r="Q9" i="7"/>
  <c r="P9" i="7"/>
  <c r="O9" i="7"/>
  <c r="N9" i="7"/>
  <c r="M9" i="7"/>
  <c r="L9" i="7"/>
  <c r="K9" i="7"/>
  <c r="J9" i="7"/>
  <c r="H9" i="7"/>
  <c r="G9" i="7"/>
  <c r="F9" i="7"/>
  <c r="E9" i="7"/>
  <c r="D9" i="7"/>
  <c r="C9" i="7"/>
  <c r="B9" i="7"/>
  <c r="R8" i="7"/>
  <c r="Q8" i="7"/>
  <c r="P8" i="7"/>
  <c r="O8" i="7"/>
  <c r="N8" i="7"/>
  <c r="M8" i="7"/>
  <c r="L8" i="7"/>
  <c r="K8" i="7"/>
  <c r="J8" i="7"/>
  <c r="H8" i="7"/>
  <c r="G8" i="7"/>
  <c r="F8" i="7"/>
  <c r="E8" i="7"/>
  <c r="D8" i="7"/>
  <c r="C8" i="7"/>
  <c r="B8" i="7"/>
  <c r="R7" i="7"/>
  <c r="Q7" i="7"/>
  <c r="P7" i="7"/>
  <c r="O7" i="7"/>
  <c r="N7" i="7"/>
  <c r="M7" i="7"/>
  <c r="L7" i="7"/>
  <c r="K7" i="7"/>
  <c r="J7" i="7"/>
  <c r="H7" i="7"/>
  <c r="G7" i="7"/>
  <c r="F7" i="7"/>
  <c r="E7" i="7"/>
  <c r="D7" i="7"/>
  <c r="C7" i="7"/>
  <c r="B7" i="7"/>
  <c r="R6" i="7"/>
  <c r="Q6" i="7"/>
  <c r="P6" i="7"/>
  <c r="O6" i="7"/>
  <c r="N6" i="7"/>
  <c r="M6" i="7"/>
  <c r="L6" i="7"/>
  <c r="K6" i="7"/>
  <c r="J6" i="7"/>
  <c r="H6" i="7"/>
  <c r="G6" i="7"/>
  <c r="F6" i="7"/>
  <c r="E6" i="7"/>
  <c r="D6" i="7"/>
  <c r="C6" i="7"/>
  <c r="B6" i="7"/>
  <c r="R5" i="7"/>
  <c r="Q5" i="7"/>
  <c r="P5" i="7"/>
  <c r="O5" i="7"/>
  <c r="N5" i="7"/>
  <c r="M5" i="7"/>
  <c r="L5" i="7"/>
  <c r="K5" i="7"/>
  <c r="J5" i="7"/>
  <c r="H5" i="7"/>
  <c r="G5" i="7"/>
  <c r="F5" i="7"/>
  <c r="E5" i="7"/>
  <c r="D5" i="7"/>
  <c r="C5" i="7"/>
  <c r="B5" i="7"/>
  <c r="R24" i="6"/>
  <c r="Q24" i="6"/>
  <c r="P24" i="6"/>
  <c r="O24" i="6"/>
  <c r="N24" i="6"/>
  <c r="M24" i="6"/>
  <c r="L24" i="6"/>
  <c r="K24" i="6"/>
  <c r="J24" i="6"/>
  <c r="H24" i="6"/>
  <c r="G24" i="6"/>
  <c r="F24" i="6"/>
  <c r="E24" i="6"/>
  <c r="C24" i="6"/>
  <c r="B24" i="6"/>
  <c r="R23" i="6"/>
  <c r="Q23" i="6"/>
  <c r="P23" i="6"/>
  <c r="O23" i="6"/>
  <c r="N23" i="6"/>
  <c r="M23" i="6"/>
  <c r="L23" i="6"/>
  <c r="K23" i="6"/>
  <c r="J23" i="6"/>
  <c r="H23" i="6"/>
  <c r="G23" i="6"/>
  <c r="F23" i="6"/>
  <c r="E23" i="6"/>
  <c r="C23" i="6"/>
  <c r="B23" i="6"/>
  <c r="R22" i="6"/>
  <c r="Q22" i="6"/>
  <c r="P22" i="6"/>
  <c r="O22" i="6"/>
  <c r="N22" i="6"/>
  <c r="M22" i="6"/>
  <c r="L22" i="6"/>
  <c r="K22" i="6"/>
  <c r="J22" i="6"/>
  <c r="H22" i="6"/>
  <c r="G22" i="6"/>
  <c r="F22" i="6"/>
  <c r="E22" i="6"/>
  <c r="C22" i="6"/>
  <c r="B22" i="6"/>
  <c r="R21" i="6"/>
  <c r="Q21" i="6"/>
  <c r="P21" i="6"/>
  <c r="O21" i="6"/>
  <c r="N21" i="6"/>
  <c r="M21" i="6"/>
  <c r="L21" i="6"/>
  <c r="K21" i="6"/>
  <c r="J21" i="6"/>
  <c r="H21" i="6"/>
  <c r="G21" i="6"/>
  <c r="F21" i="6"/>
  <c r="E21" i="6"/>
  <c r="D21" i="6"/>
  <c r="C21" i="6"/>
  <c r="B21" i="6"/>
  <c r="R20" i="6"/>
  <c r="Q20" i="6"/>
  <c r="P20" i="6"/>
  <c r="O20" i="6"/>
  <c r="N20" i="6"/>
  <c r="M20" i="6"/>
  <c r="L20" i="6"/>
  <c r="K20" i="6"/>
  <c r="J20" i="6"/>
  <c r="H20" i="6"/>
  <c r="G20" i="6"/>
  <c r="F20" i="6"/>
  <c r="E20" i="6"/>
  <c r="D20" i="6"/>
  <c r="C20" i="6"/>
  <c r="B20" i="6"/>
  <c r="R19" i="6"/>
  <c r="Q19" i="6"/>
  <c r="P19" i="6"/>
  <c r="O19" i="6"/>
  <c r="N19" i="6"/>
  <c r="M19" i="6"/>
  <c r="L19" i="6"/>
  <c r="K19" i="6"/>
  <c r="J19" i="6"/>
  <c r="H19" i="6"/>
  <c r="G19" i="6"/>
  <c r="F19" i="6"/>
  <c r="E19" i="6"/>
  <c r="D19" i="6"/>
  <c r="C19" i="6"/>
  <c r="B19" i="6"/>
  <c r="R18" i="6"/>
  <c r="Q18" i="6"/>
  <c r="P18" i="6"/>
  <c r="O18" i="6"/>
  <c r="N18" i="6"/>
  <c r="M18" i="6"/>
  <c r="L18" i="6"/>
  <c r="K18" i="6"/>
  <c r="J18" i="6"/>
  <c r="H18" i="6"/>
  <c r="G18" i="6"/>
  <c r="F18" i="6"/>
  <c r="E18" i="6"/>
  <c r="D18" i="6"/>
  <c r="C18" i="6"/>
  <c r="B18" i="6"/>
  <c r="R17" i="6"/>
  <c r="Q17" i="6"/>
  <c r="P17" i="6"/>
  <c r="O17" i="6"/>
  <c r="N17" i="6"/>
  <c r="M17" i="6"/>
  <c r="L17" i="6"/>
  <c r="K17" i="6"/>
  <c r="J17" i="6"/>
  <c r="H17" i="6"/>
  <c r="G17" i="6"/>
  <c r="F17" i="6"/>
  <c r="E17" i="6"/>
  <c r="D17" i="6"/>
  <c r="C17" i="6"/>
  <c r="B17" i="6"/>
  <c r="R16" i="6"/>
  <c r="Q16" i="6"/>
  <c r="P16" i="6"/>
  <c r="O16" i="6"/>
  <c r="N16" i="6"/>
  <c r="M16" i="6"/>
  <c r="L16" i="6"/>
  <c r="K16" i="6"/>
  <c r="J16" i="6"/>
  <c r="H16" i="6"/>
  <c r="G16" i="6"/>
  <c r="F16" i="6"/>
  <c r="E16" i="6"/>
  <c r="D16" i="6"/>
  <c r="C16" i="6"/>
  <c r="B16" i="6"/>
  <c r="R15" i="6"/>
  <c r="Q15" i="6"/>
  <c r="P15" i="6"/>
  <c r="O15" i="6"/>
  <c r="N15" i="6"/>
  <c r="M15" i="6"/>
  <c r="L15" i="6"/>
  <c r="K15" i="6"/>
  <c r="J15" i="6"/>
  <c r="H15" i="6"/>
  <c r="G15" i="6"/>
  <c r="F15" i="6"/>
  <c r="E15" i="6"/>
  <c r="D15" i="6"/>
  <c r="C15" i="6"/>
  <c r="B15" i="6"/>
  <c r="R14" i="6"/>
  <c r="Q14" i="6"/>
  <c r="P14" i="6"/>
  <c r="O14" i="6"/>
  <c r="N14" i="6"/>
  <c r="M14" i="6"/>
  <c r="L14" i="6"/>
  <c r="K14" i="6"/>
  <c r="J14" i="6"/>
  <c r="H14" i="6"/>
  <c r="G14" i="6"/>
  <c r="F14" i="6"/>
  <c r="E14" i="6"/>
  <c r="D14" i="6"/>
  <c r="C14" i="6"/>
  <c r="B14" i="6"/>
  <c r="R13" i="6"/>
  <c r="Q13" i="6"/>
  <c r="P13" i="6"/>
  <c r="O13" i="6"/>
  <c r="N13" i="6"/>
  <c r="M13" i="6"/>
  <c r="L13" i="6"/>
  <c r="K13" i="6"/>
  <c r="J13" i="6"/>
  <c r="H13" i="6"/>
  <c r="G13" i="6"/>
  <c r="F13" i="6"/>
  <c r="E13" i="6"/>
  <c r="C13" i="6"/>
  <c r="B13" i="6"/>
  <c r="R12" i="6"/>
  <c r="Q12" i="6"/>
  <c r="P12" i="6"/>
  <c r="O12" i="6"/>
  <c r="N12" i="6"/>
  <c r="M12" i="6"/>
  <c r="L12" i="6"/>
  <c r="K12" i="6"/>
  <c r="J12" i="6"/>
  <c r="H12" i="6"/>
  <c r="G12" i="6"/>
  <c r="F12" i="6"/>
  <c r="E12" i="6"/>
  <c r="C12" i="6"/>
  <c r="B12" i="6"/>
  <c r="R11" i="6"/>
  <c r="Q11" i="6"/>
  <c r="P11" i="6"/>
  <c r="O11" i="6"/>
  <c r="N11" i="6"/>
  <c r="M11" i="6"/>
  <c r="L11" i="6"/>
  <c r="K11" i="6"/>
  <c r="J11" i="6"/>
  <c r="H11" i="6"/>
  <c r="G11" i="6"/>
  <c r="F11" i="6"/>
  <c r="E11" i="6"/>
  <c r="C11" i="6"/>
  <c r="B11" i="6"/>
  <c r="R10" i="6"/>
  <c r="Q10" i="6"/>
  <c r="P10" i="6"/>
  <c r="O10" i="6"/>
  <c r="N10" i="6"/>
  <c r="M10" i="6"/>
  <c r="L10" i="6"/>
  <c r="K10" i="6"/>
  <c r="J10" i="6"/>
  <c r="H10" i="6"/>
  <c r="G10" i="6"/>
  <c r="F10" i="6"/>
  <c r="E10" i="6"/>
  <c r="C10" i="6"/>
  <c r="B10" i="6"/>
  <c r="R9" i="6"/>
  <c r="Q9" i="6"/>
  <c r="P9" i="6"/>
  <c r="O9" i="6"/>
  <c r="N9" i="6"/>
  <c r="M9" i="6"/>
  <c r="L9" i="6"/>
  <c r="K9" i="6"/>
  <c r="J9" i="6"/>
  <c r="H9" i="6"/>
  <c r="G9" i="6"/>
  <c r="F9" i="6"/>
  <c r="E9" i="6"/>
  <c r="D9" i="6"/>
  <c r="C9" i="6"/>
  <c r="B9" i="6"/>
  <c r="R8" i="6"/>
  <c r="Q8" i="6"/>
  <c r="P8" i="6"/>
  <c r="O8" i="6"/>
  <c r="N8" i="6"/>
  <c r="M8" i="6"/>
  <c r="L8" i="6"/>
  <c r="K8" i="6"/>
  <c r="J8" i="6"/>
  <c r="H8" i="6"/>
  <c r="G8" i="6"/>
  <c r="F8" i="6"/>
  <c r="E8" i="6"/>
  <c r="D8" i="6"/>
  <c r="C8" i="6"/>
  <c r="B8" i="6"/>
  <c r="R7" i="6"/>
  <c r="Q7" i="6"/>
  <c r="P7" i="6"/>
  <c r="O7" i="6"/>
  <c r="N7" i="6"/>
  <c r="M7" i="6"/>
  <c r="L7" i="6"/>
  <c r="K7" i="6"/>
  <c r="J7" i="6"/>
  <c r="H7" i="6"/>
  <c r="G7" i="6"/>
  <c r="F7" i="6"/>
  <c r="E7" i="6"/>
  <c r="D7" i="6"/>
  <c r="C7" i="6"/>
  <c r="B7" i="6"/>
  <c r="R6" i="6"/>
  <c r="Q6" i="6"/>
  <c r="P6" i="6"/>
  <c r="O6" i="6"/>
  <c r="N6" i="6"/>
  <c r="M6" i="6"/>
  <c r="L6" i="6"/>
  <c r="K6" i="6"/>
  <c r="J6" i="6"/>
  <c r="H6" i="6"/>
  <c r="G6" i="6"/>
  <c r="F6" i="6"/>
  <c r="E6" i="6"/>
  <c r="D6" i="6"/>
  <c r="C6" i="6"/>
  <c r="B6" i="6"/>
  <c r="R5" i="6"/>
  <c r="Q5" i="6"/>
  <c r="P5" i="6"/>
  <c r="O5" i="6"/>
  <c r="N5" i="6"/>
  <c r="M5" i="6"/>
  <c r="L5" i="6"/>
  <c r="K5" i="6"/>
  <c r="J5" i="6"/>
  <c r="H5" i="6"/>
  <c r="G5" i="6"/>
  <c r="F5" i="6"/>
  <c r="E5" i="6"/>
  <c r="D5" i="6"/>
  <c r="C5" i="6"/>
  <c r="B5" i="6"/>
  <c r="R24" i="5"/>
  <c r="Q24" i="5"/>
  <c r="P24" i="5"/>
  <c r="O24" i="5"/>
  <c r="N24" i="5"/>
  <c r="M24" i="5"/>
  <c r="L24" i="5"/>
  <c r="K24" i="5"/>
  <c r="J24" i="5"/>
  <c r="H24" i="5"/>
  <c r="G24" i="5"/>
  <c r="F24" i="5"/>
  <c r="E24" i="5"/>
  <c r="C24" i="5"/>
  <c r="B24" i="5"/>
  <c r="R23" i="5"/>
  <c r="Q23" i="5"/>
  <c r="P23" i="5"/>
  <c r="O23" i="5"/>
  <c r="N23" i="5"/>
  <c r="M23" i="5"/>
  <c r="L23" i="5"/>
  <c r="K23" i="5"/>
  <c r="J23" i="5"/>
  <c r="H23" i="5"/>
  <c r="G23" i="5"/>
  <c r="F23" i="5"/>
  <c r="E23" i="5"/>
  <c r="C23" i="5"/>
  <c r="B23" i="5"/>
  <c r="R22" i="5"/>
  <c r="Q22" i="5"/>
  <c r="P22" i="5"/>
  <c r="O22" i="5"/>
  <c r="N22" i="5"/>
  <c r="M22" i="5"/>
  <c r="L22" i="5"/>
  <c r="K22" i="5"/>
  <c r="J22" i="5"/>
  <c r="H22" i="5"/>
  <c r="G22" i="5"/>
  <c r="F22" i="5"/>
  <c r="E22" i="5"/>
  <c r="C22" i="5"/>
  <c r="B22" i="5"/>
  <c r="R21" i="5"/>
  <c r="Q21" i="5"/>
  <c r="P21" i="5"/>
  <c r="O21" i="5"/>
  <c r="N21" i="5"/>
  <c r="M21" i="5"/>
  <c r="L21" i="5"/>
  <c r="K21" i="5"/>
  <c r="J21" i="5"/>
  <c r="H21" i="5"/>
  <c r="G21" i="5"/>
  <c r="F21" i="5"/>
  <c r="E21" i="5"/>
  <c r="D21" i="5"/>
  <c r="C21" i="5"/>
  <c r="B21" i="5"/>
  <c r="R20" i="5"/>
  <c r="Q20" i="5"/>
  <c r="P20" i="5"/>
  <c r="O20" i="5"/>
  <c r="N20" i="5"/>
  <c r="M20" i="5"/>
  <c r="L20" i="5"/>
  <c r="K20" i="5"/>
  <c r="J20" i="5"/>
  <c r="H20" i="5"/>
  <c r="G20" i="5"/>
  <c r="F20" i="5"/>
  <c r="E20" i="5"/>
  <c r="D20" i="5"/>
  <c r="C20" i="5"/>
  <c r="B20" i="5"/>
  <c r="R19" i="5"/>
  <c r="Q19" i="5"/>
  <c r="P19" i="5"/>
  <c r="O19" i="5"/>
  <c r="N19" i="5"/>
  <c r="M19" i="5"/>
  <c r="L19" i="5"/>
  <c r="K19" i="5"/>
  <c r="J19" i="5"/>
  <c r="H19" i="5"/>
  <c r="G19" i="5"/>
  <c r="F19" i="5"/>
  <c r="E19" i="5"/>
  <c r="D19" i="5"/>
  <c r="C19" i="5"/>
  <c r="B19" i="5"/>
  <c r="R18" i="5"/>
  <c r="Q18" i="5"/>
  <c r="P18" i="5"/>
  <c r="O18" i="5"/>
  <c r="N18" i="5"/>
  <c r="M18" i="5"/>
  <c r="L18" i="5"/>
  <c r="K18" i="5"/>
  <c r="J18" i="5"/>
  <c r="H18" i="5"/>
  <c r="G18" i="5"/>
  <c r="F18" i="5"/>
  <c r="E18" i="5"/>
  <c r="D18" i="5"/>
  <c r="C18" i="5"/>
  <c r="B18" i="5"/>
  <c r="R17" i="5"/>
  <c r="Q17" i="5"/>
  <c r="P17" i="5"/>
  <c r="O17" i="5"/>
  <c r="N17" i="5"/>
  <c r="M17" i="5"/>
  <c r="L17" i="5"/>
  <c r="K17" i="5"/>
  <c r="J17" i="5"/>
  <c r="H17" i="5"/>
  <c r="G17" i="5"/>
  <c r="F17" i="5"/>
  <c r="E17" i="5"/>
  <c r="D17" i="5"/>
  <c r="C17" i="5"/>
  <c r="B17" i="5"/>
  <c r="R16" i="5"/>
  <c r="Q16" i="5"/>
  <c r="P16" i="5"/>
  <c r="O16" i="5"/>
  <c r="N16" i="5"/>
  <c r="M16" i="5"/>
  <c r="L16" i="5"/>
  <c r="K16" i="5"/>
  <c r="J16" i="5"/>
  <c r="H16" i="5"/>
  <c r="G16" i="5"/>
  <c r="F16" i="5"/>
  <c r="E16" i="5"/>
  <c r="D16" i="5"/>
  <c r="C16" i="5"/>
  <c r="B16" i="5"/>
  <c r="R15" i="5"/>
  <c r="Q15" i="5"/>
  <c r="P15" i="5"/>
  <c r="O15" i="5"/>
  <c r="N15" i="5"/>
  <c r="M15" i="5"/>
  <c r="L15" i="5"/>
  <c r="K15" i="5"/>
  <c r="J15" i="5"/>
  <c r="H15" i="5"/>
  <c r="G15" i="5"/>
  <c r="F15" i="5"/>
  <c r="E15" i="5"/>
  <c r="D15" i="5"/>
  <c r="C15" i="5"/>
  <c r="B15" i="5"/>
  <c r="R14" i="5"/>
  <c r="Q14" i="5"/>
  <c r="P14" i="5"/>
  <c r="O14" i="5"/>
  <c r="N14" i="5"/>
  <c r="M14" i="5"/>
  <c r="L14" i="5"/>
  <c r="K14" i="5"/>
  <c r="J14" i="5"/>
  <c r="H14" i="5"/>
  <c r="G14" i="5"/>
  <c r="F14" i="5"/>
  <c r="E14" i="5"/>
  <c r="D14" i="5"/>
  <c r="C14" i="5"/>
  <c r="B14" i="5"/>
  <c r="R13" i="5"/>
  <c r="Q13" i="5"/>
  <c r="P13" i="5"/>
  <c r="O13" i="5"/>
  <c r="N13" i="5"/>
  <c r="M13" i="5"/>
  <c r="L13" i="5"/>
  <c r="K13" i="5"/>
  <c r="J13" i="5"/>
  <c r="H13" i="5"/>
  <c r="G13" i="5"/>
  <c r="F13" i="5"/>
  <c r="E13" i="5"/>
  <c r="C13" i="5"/>
  <c r="B13" i="5"/>
  <c r="R12" i="5"/>
  <c r="Q12" i="5"/>
  <c r="P12" i="5"/>
  <c r="O12" i="5"/>
  <c r="N12" i="5"/>
  <c r="M12" i="5"/>
  <c r="L12" i="5"/>
  <c r="K12" i="5"/>
  <c r="J12" i="5"/>
  <c r="H12" i="5"/>
  <c r="G12" i="5"/>
  <c r="F12" i="5"/>
  <c r="E12" i="5"/>
  <c r="C12" i="5"/>
  <c r="B12" i="5"/>
  <c r="R11" i="5"/>
  <c r="Q11" i="5"/>
  <c r="P11" i="5"/>
  <c r="O11" i="5"/>
  <c r="N11" i="5"/>
  <c r="M11" i="5"/>
  <c r="L11" i="5"/>
  <c r="K11" i="5"/>
  <c r="J11" i="5"/>
  <c r="H11" i="5"/>
  <c r="G11" i="5"/>
  <c r="F11" i="5"/>
  <c r="E11" i="5"/>
  <c r="C11" i="5"/>
  <c r="B11" i="5"/>
  <c r="R10" i="5"/>
  <c r="Q10" i="5"/>
  <c r="P10" i="5"/>
  <c r="O10" i="5"/>
  <c r="N10" i="5"/>
  <c r="M10" i="5"/>
  <c r="L10" i="5"/>
  <c r="K10" i="5"/>
  <c r="J10" i="5"/>
  <c r="H10" i="5"/>
  <c r="G10" i="5"/>
  <c r="F10" i="5"/>
  <c r="E10" i="5"/>
  <c r="C10" i="5"/>
  <c r="B10" i="5"/>
  <c r="R9" i="5"/>
  <c r="Q9" i="5"/>
  <c r="P9" i="5"/>
  <c r="O9" i="5"/>
  <c r="N9" i="5"/>
  <c r="M9" i="5"/>
  <c r="L9" i="5"/>
  <c r="K9" i="5"/>
  <c r="J9" i="5"/>
  <c r="H9" i="5"/>
  <c r="G9" i="5"/>
  <c r="F9" i="5"/>
  <c r="E9" i="5"/>
  <c r="D9" i="5"/>
  <c r="C9" i="5"/>
  <c r="B9" i="5"/>
  <c r="R8" i="5"/>
  <c r="Q8" i="5"/>
  <c r="P8" i="5"/>
  <c r="O8" i="5"/>
  <c r="N8" i="5"/>
  <c r="M8" i="5"/>
  <c r="L8" i="5"/>
  <c r="K8" i="5"/>
  <c r="J8" i="5"/>
  <c r="H8" i="5"/>
  <c r="G8" i="5"/>
  <c r="F8" i="5"/>
  <c r="E8" i="5"/>
  <c r="D8" i="5"/>
  <c r="C8" i="5"/>
  <c r="B8" i="5"/>
  <c r="R7" i="5"/>
  <c r="Q7" i="5"/>
  <c r="P7" i="5"/>
  <c r="O7" i="5"/>
  <c r="N7" i="5"/>
  <c r="M7" i="5"/>
  <c r="L7" i="5"/>
  <c r="K7" i="5"/>
  <c r="J7" i="5"/>
  <c r="H7" i="5"/>
  <c r="G7" i="5"/>
  <c r="F7" i="5"/>
  <c r="E7" i="5"/>
  <c r="D7" i="5"/>
  <c r="C7" i="5"/>
  <c r="B7" i="5"/>
  <c r="R6" i="5"/>
  <c r="Q6" i="5"/>
  <c r="P6" i="5"/>
  <c r="O6" i="5"/>
  <c r="N6" i="5"/>
  <c r="M6" i="5"/>
  <c r="L6" i="5"/>
  <c r="K6" i="5"/>
  <c r="J6" i="5"/>
  <c r="H6" i="5"/>
  <c r="G6" i="5"/>
  <c r="F6" i="5"/>
  <c r="E6" i="5"/>
  <c r="D6" i="5"/>
  <c r="C6" i="5"/>
  <c r="B6" i="5"/>
  <c r="R5" i="5"/>
  <c r="Q5" i="5"/>
  <c r="P5" i="5"/>
  <c r="O5" i="5"/>
  <c r="N5" i="5"/>
  <c r="M5" i="5"/>
  <c r="L5" i="5"/>
  <c r="K5" i="5"/>
  <c r="J5" i="5"/>
  <c r="H5" i="5"/>
  <c r="G5" i="5"/>
  <c r="F5" i="5"/>
  <c r="E5" i="5"/>
  <c r="D5" i="5"/>
  <c r="C5" i="5"/>
  <c r="B5" i="5"/>
  <c r="R24" i="4"/>
  <c r="Q24" i="4"/>
  <c r="P24" i="4"/>
  <c r="O24" i="4"/>
  <c r="N24" i="4"/>
  <c r="M24" i="4"/>
  <c r="L24" i="4"/>
  <c r="K24" i="4"/>
  <c r="J24" i="4"/>
  <c r="H24" i="4"/>
  <c r="G24" i="4"/>
  <c r="F24" i="4"/>
  <c r="E24" i="4"/>
  <c r="C24" i="4"/>
  <c r="B24" i="4"/>
  <c r="R23" i="4"/>
  <c r="Q23" i="4"/>
  <c r="P23" i="4"/>
  <c r="O23" i="4"/>
  <c r="N23" i="4"/>
  <c r="M23" i="4"/>
  <c r="L23" i="4"/>
  <c r="K23" i="4"/>
  <c r="J23" i="4"/>
  <c r="H23" i="4"/>
  <c r="G23" i="4"/>
  <c r="F23" i="4"/>
  <c r="E23" i="4"/>
  <c r="C23" i="4"/>
  <c r="B23" i="4"/>
  <c r="R22" i="4"/>
  <c r="Q22" i="4"/>
  <c r="P22" i="4"/>
  <c r="O22" i="4"/>
  <c r="N22" i="4"/>
  <c r="M22" i="4"/>
  <c r="L22" i="4"/>
  <c r="K22" i="4"/>
  <c r="J22" i="4"/>
  <c r="H22" i="4"/>
  <c r="G22" i="4"/>
  <c r="F22" i="4"/>
  <c r="E22" i="4"/>
  <c r="C22" i="4"/>
  <c r="B22" i="4"/>
  <c r="R21" i="4"/>
  <c r="Q21" i="4"/>
  <c r="P21" i="4"/>
  <c r="O21" i="4"/>
  <c r="N21" i="4"/>
  <c r="M21" i="4"/>
  <c r="L21" i="4"/>
  <c r="K21" i="4"/>
  <c r="J21" i="4"/>
  <c r="H21" i="4"/>
  <c r="G21" i="4"/>
  <c r="F21" i="4"/>
  <c r="E21" i="4"/>
  <c r="D21" i="4"/>
  <c r="C21" i="4"/>
  <c r="B21" i="4"/>
  <c r="R20" i="4"/>
  <c r="Q20" i="4"/>
  <c r="P20" i="4"/>
  <c r="O20" i="4"/>
  <c r="N20" i="4"/>
  <c r="M20" i="4"/>
  <c r="L20" i="4"/>
  <c r="K20" i="4"/>
  <c r="J20" i="4"/>
  <c r="H20" i="4"/>
  <c r="G20" i="4"/>
  <c r="F20" i="4"/>
  <c r="E20" i="4"/>
  <c r="D20" i="4"/>
  <c r="C20" i="4"/>
  <c r="B20" i="4"/>
  <c r="R19" i="4"/>
  <c r="Q19" i="4"/>
  <c r="P19" i="4"/>
  <c r="O19" i="4"/>
  <c r="N19" i="4"/>
  <c r="M19" i="4"/>
  <c r="L19" i="4"/>
  <c r="K19" i="4"/>
  <c r="J19" i="4"/>
  <c r="H19" i="4"/>
  <c r="G19" i="4"/>
  <c r="F19" i="4"/>
  <c r="E19" i="4"/>
  <c r="D19" i="4"/>
  <c r="C19" i="4"/>
  <c r="B19" i="4"/>
  <c r="R18" i="4"/>
  <c r="Q18" i="4"/>
  <c r="P18" i="4"/>
  <c r="O18" i="4"/>
  <c r="N18" i="4"/>
  <c r="M18" i="4"/>
  <c r="L18" i="4"/>
  <c r="K18" i="4"/>
  <c r="J18" i="4"/>
  <c r="H18" i="4"/>
  <c r="G18" i="4"/>
  <c r="F18" i="4"/>
  <c r="E18" i="4"/>
  <c r="D18" i="4"/>
  <c r="C18" i="4"/>
  <c r="B18" i="4"/>
  <c r="R17" i="4"/>
  <c r="Q17" i="4"/>
  <c r="P17" i="4"/>
  <c r="O17" i="4"/>
  <c r="N17" i="4"/>
  <c r="M17" i="4"/>
  <c r="L17" i="4"/>
  <c r="K17" i="4"/>
  <c r="J17" i="4"/>
  <c r="H17" i="4"/>
  <c r="G17" i="4"/>
  <c r="F17" i="4"/>
  <c r="E17" i="4"/>
  <c r="D17" i="4"/>
  <c r="C17" i="4"/>
  <c r="B17" i="4"/>
  <c r="R16" i="4"/>
  <c r="Q16" i="4"/>
  <c r="P16" i="4"/>
  <c r="O16" i="4"/>
  <c r="N16" i="4"/>
  <c r="M16" i="4"/>
  <c r="L16" i="4"/>
  <c r="K16" i="4"/>
  <c r="J16" i="4"/>
  <c r="H16" i="4"/>
  <c r="G16" i="4"/>
  <c r="F16" i="4"/>
  <c r="E16" i="4"/>
  <c r="D16" i="4"/>
  <c r="C16" i="4"/>
  <c r="B16" i="4"/>
  <c r="R15" i="4"/>
  <c r="Q15" i="4"/>
  <c r="P15" i="4"/>
  <c r="O15" i="4"/>
  <c r="N15" i="4"/>
  <c r="M15" i="4"/>
  <c r="L15" i="4"/>
  <c r="K15" i="4"/>
  <c r="J15" i="4"/>
  <c r="H15" i="4"/>
  <c r="G15" i="4"/>
  <c r="F15" i="4"/>
  <c r="E15" i="4"/>
  <c r="D15" i="4"/>
  <c r="C15" i="4"/>
  <c r="B15" i="4"/>
  <c r="R14" i="4"/>
  <c r="Q14" i="4"/>
  <c r="P14" i="4"/>
  <c r="O14" i="4"/>
  <c r="N14" i="4"/>
  <c r="M14" i="4"/>
  <c r="L14" i="4"/>
  <c r="K14" i="4"/>
  <c r="J14" i="4"/>
  <c r="H14" i="4"/>
  <c r="G14" i="4"/>
  <c r="F14" i="4"/>
  <c r="E14" i="4"/>
  <c r="D14" i="4"/>
  <c r="C14" i="4"/>
  <c r="B14" i="4"/>
  <c r="R13" i="4"/>
  <c r="Q13" i="4"/>
  <c r="P13" i="4"/>
  <c r="O13" i="4"/>
  <c r="N13" i="4"/>
  <c r="M13" i="4"/>
  <c r="L13" i="4"/>
  <c r="K13" i="4"/>
  <c r="J13" i="4"/>
  <c r="H13" i="4"/>
  <c r="G13" i="4"/>
  <c r="F13" i="4"/>
  <c r="E13" i="4"/>
  <c r="C13" i="4"/>
  <c r="B13" i="4"/>
  <c r="R12" i="4"/>
  <c r="Q12" i="4"/>
  <c r="P12" i="4"/>
  <c r="O12" i="4"/>
  <c r="N12" i="4"/>
  <c r="M12" i="4"/>
  <c r="L12" i="4"/>
  <c r="K12" i="4"/>
  <c r="J12" i="4"/>
  <c r="H12" i="4"/>
  <c r="G12" i="4"/>
  <c r="F12" i="4"/>
  <c r="E12" i="4"/>
  <c r="C12" i="4"/>
  <c r="B12" i="4"/>
  <c r="R11" i="4"/>
  <c r="Q11" i="4"/>
  <c r="P11" i="4"/>
  <c r="O11" i="4"/>
  <c r="N11" i="4"/>
  <c r="M11" i="4"/>
  <c r="L11" i="4"/>
  <c r="K11" i="4"/>
  <c r="J11" i="4"/>
  <c r="H11" i="4"/>
  <c r="G11" i="4"/>
  <c r="F11" i="4"/>
  <c r="E11" i="4"/>
  <c r="C11" i="4"/>
  <c r="B11" i="4"/>
  <c r="R10" i="4"/>
  <c r="Q10" i="4"/>
  <c r="P10" i="4"/>
  <c r="O10" i="4"/>
  <c r="N10" i="4"/>
  <c r="M10" i="4"/>
  <c r="L10" i="4"/>
  <c r="K10" i="4"/>
  <c r="J10" i="4"/>
  <c r="H10" i="4"/>
  <c r="G10" i="4"/>
  <c r="F10" i="4"/>
  <c r="E10" i="4"/>
  <c r="C10" i="4"/>
  <c r="B10" i="4"/>
  <c r="R9" i="4"/>
  <c r="Q9" i="4"/>
  <c r="P9" i="4"/>
  <c r="O9" i="4"/>
  <c r="N9" i="4"/>
  <c r="M9" i="4"/>
  <c r="L9" i="4"/>
  <c r="K9" i="4"/>
  <c r="J9" i="4"/>
  <c r="H9" i="4"/>
  <c r="G9" i="4"/>
  <c r="F9" i="4"/>
  <c r="E9" i="4"/>
  <c r="D9" i="4"/>
  <c r="C9" i="4"/>
  <c r="B9" i="4"/>
  <c r="R8" i="4"/>
  <c r="Q8" i="4"/>
  <c r="P8" i="4"/>
  <c r="O8" i="4"/>
  <c r="N8" i="4"/>
  <c r="M8" i="4"/>
  <c r="L8" i="4"/>
  <c r="K8" i="4"/>
  <c r="J8" i="4"/>
  <c r="H8" i="4"/>
  <c r="G8" i="4"/>
  <c r="F8" i="4"/>
  <c r="E8" i="4"/>
  <c r="D8" i="4"/>
  <c r="C8" i="4"/>
  <c r="B8" i="4"/>
  <c r="R7" i="4"/>
  <c r="Q7" i="4"/>
  <c r="P7" i="4"/>
  <c r="O7" i="4"/>
  <c r="N7" i="4"/>
  <c r="M7" i="4"/>
  <c r="L7" i="4"/>
  <c r="K7" i="4"/>
  <c r="J7" i="4"/>
  <c r="H7" i="4"/>
  <c r="G7" i="4"/>
  <c r="F7" i="4"/>
  <c r="E7" i="4"/>
  <c r="D7" i="4"/>
  <c r="C7" i="4"/>
  <c r="B7" i="4"/>
  <c r="R6" i="4"/>
  <c r="Q6" i="4"/>
  <c r="P6" i="4"/>
  <c r="O6" i="4"/>
  <c r="N6" i="4"/>
  <c r="M6" i="4"/>
  <c r="L6" i="4"/>
  <c r="K6" i="4"/>
  <c r="J6" i="4"/>
  <c r="H6" i="4"/>
  <c r="G6" i="4"/>
  <c r="F6" i="4"/>
  <c r="E6" i="4"/>
  <c r="D6" i="4"/>
  <c r="C6" i="4"/>
  <c r="B6" i="4"/>
  <c r="R5" i="4"/>
  <c r="Q5" i="4"/>
  <c r="P5" i="4"/>
  <c r="O5" i="4"/>
  <c r="N5" i="4"/>
  <c r="M5" i="4"/>
  <c r="L5" i="4"/>
  <c r="K5" i="4"/>
  <c r="J5" i="4"/>
  <c r="H5" i="4"/>
  <c r="G5" i="4"/>
  <c r="F5" i="4"/>
  <c r="E5" i="4"/>
  <c r="D5" i="4"/>
  <c r="C5" i="4"/>
  <c r="B5" i="4"/>
  <c r="G5" i="16" l="1"/>
  <c r="G9" i="16"/>
  <c r="G15" i="16"/>
  <c r="G7" i="16"/>
  <c r="G13" i="16"/>
  <c r="G8" i="16"/>
  <c r="G14" i="16"/>
  <c r="Q14" i="17"/>
  <c r="G6" i="16"/>
  <c r="G10" i="16"/>
  <c r="G11" i="16"/>
  <c r="G16" i="16"/>
  <c r="G12" i="16"/>
  <c r="H6" i="17"/>
  <c r="I6" i="17" s="1"/>
  <c r="F6" i="17"/>
  <c r="G6" i="17" s="1"/>
  <c r="D10" i="17"/>
  <c r="D21" i="17"/>
  <c r="E9" i="17"/>
  <c r="C10" i="17"/>
  <c r="C21" i="17"/>
  <c r="B9" i="17"/>
  <c r="O15" i="17"/>
  <c r="P14" i="17"/>
  <c r="H9" i="17" l="1"/>
  <c r="I9" i="17" s="1"/>
  <c r="Q15" i="17"/>
  <c r="M15" i="17" s="1"/>
  <c r="M14" i="17"/>
  <c r="D6" i="9" s="1"/>
  <c r="F9" i="17"/>
  <c r="G9" i="17" s="1"/>
  <c r="E21" i="17"/>
  <c r="E33" i="17" s="1"/>
  <c r="E10" i="17"/>
  <c r="F10" i="17"/>
  <c r="C11" i="17"/>
  <c r="C22" i="17"/>
  <c r="D33" i="17"/>
  <c r="H21" i="17"/>
  <c r="I21" i="17" s="1"/>
  <c r="F21" i="17"/>
  <c r="G21" i="17" s="1"/>
  <c r="C33" i="17"/>
  <c r="B21" i="17"/>
  <c r="B33" i="17" s="1"/>
  <c r="B10" i="17"/>
  <c r="H10" i="17"/>
  <c r="I10" i="17" s="1"/>
  <c r="D22" i="17"/>
  <c r="D11" i="17"/>
  <c r="O16" i="17"/>
  <c r="P15" i="17"/>
  <c r="K9" i="17" l="1"/>
  <c r="L9" i="17"/>
  <c r="D7" i="9"/>
  <c r="Q16" i="17"/>
  <c r="D12" i="17"/>
  <c r="D23" i="17"/>
  <c r="H11" i="17"/>
  <c r="I11" i="17" s="1"/>
  <c r="F22" i="17"/>
  <c r="G22" i="17" s="1"/>
  <c r="C34" i="17"/>
  <c r="F11" i="17"/>
  <c r="C12" i="17"/>
  <c r="C23" i="17"/>
  <c r="E22" i="17"/>
  <c r="E34" i="17" s="1"/>
  <c r="E11" i="17"/>
  <c r="K10" i="17"/>
  <c r="G10" i="17"/>
  <c r="L10" i="17" s="1"/>
  <c r="D34" i="17"/>
  <c r="H22" i="17"/>
  <c r="I22" i="17" s="1"/>
  <c r="B22" i="17"/>
  <c r="B34" i="17" s="1"/>
  <c r="B11" i="17"/>
  <c r="F33" i="17"/>
  <c r="G33" i="17" s="1"/>
  <c r="H33" i="17"/>
  <c r="I33" i="17" s="1"/>
  <c r="P16" i="17"/>
  <c r="O17" i="17"/>
  <c r="M16" i="17" l="1"/>
  <c r="D8" i="9" s="1"/>
  <c r="Q17" i="17"/>
  <c r="K11" i="17"/>
  <c r="B23" i="17"/>
  <c r="B35" i="17" s="1"/>
  <c r="B12" i="17"/>
  <c r="H12" i="17"/>
  <c r="I12" i="17" s="1"/>
  <c r="D24" i="17"/>
  <c r="D13" i="17"/>
  <c r="F23" i="17"/>
  <c r="G23" i="17" s="1"/>
  <c r="C35" i="17"/>
  <c r="E23" i="17"/>
  <c r="E35" i="17" s="1"/>
  <c r="E12" i="17"/>
  <c r="C13" i="17"/>
  <c r="C24" i="17"/>
  <c r="F12" i="17"/>
  <c r="D35" i="17"/>
  <c r="H23" i="17"/>
  <c r="I23" i="17" s="1"/>
  <c r="H34" i="17"/>
  <c r="I34" i="17" s="1"/>
  <c r="G11" i="17"/>
  <c r="L11" i="17" s="1"/>
  <c r="F34" i="17"/>
  <c r="G34" i="17" s="1"/>
  <c r="O18" i="17"/>
  <c r="P17" i="17"/>
  <c r="M17" i="17" l="1"/>
  <c r="D9" i="9" s="1"/>
  <c r="Q18" i="17"/>
  <c r="K12" i="17"/>
  <c r="G12" i="17"/>
  <c r="L12" i="17" s="1"/>
  <c r="F13" i="17"/>
  <c r="G13" i="17" s="1"/>
  <c r="C25" i="17"/>
  <c r="C37" i="17" s="1"/>
  <c r="C14" i="17"/>
  <c r="D25" i="17"/>
  <c r="D37" i="17" s="1"/>
  <c r="D14" i="17"/>
  <c r="H13" i="17"/>
  <c r="I13" i="17" s="1"/>
  <c r="H35" i="17"/>
  <c r="I35" i="17" s="1"/>
  <c r="F35" i="17"/>
  <c r="G35" i="17" s="1"/>
  <c r="D36" i="17"/>
  <c r="H24" i="17"/>
  <c r="I24" i="17" s="1"/>
  <c r="B24" i="17"/>
  <c r="B36" i="17" s="1"/>
  <c r="B13" i="17"/>
  <c r="F24" i="17"/>
  <c r="G24" i="17" s="1"/>
  <c r="C36" i="17"/>
  <c r="E24" i="17"/>
  <c r="E36" i="17" s="1"/>
  <c r="E13" i="17"/>
  <c r="P18" i="17"/>
  <c r="O19" i="17"/>
  <c r="F37" i="17" l="1"/>
  <c r="G37" i="17" s="1"/>
  <c r="H37" i="17"/>
  <c r="I37" i="17" s="1"/>
  <c r="Q19" i="17"/>
  <c r="M18" i="17"/>
  <c r="D10" i="9" s="1"/>
  <c r="D15" i="17"/>
  <c r="D26" i="17"/>
  <c r="D38" i="17" s="1"/>
  <c r="H38" i="17" s="1"/>
  <c r="I38" i="17" s="1"/>
  <c r="H14" i="17"/>
  <c r="F36" i="17"/>
  <c r="G36" i="17" s="1"/>
  <c r="B25" i="17"/>
  <c r="B37" i="17" s="1"/>
  <c r="B14" i="17"/>
  <c r="L13" i="17"/>
  <c r="F5" i="9" s="1"/>
  <c r="H36" i="17"/>
  <c r="I36" i="17" s="1"/>
  <c r="H25" i="17"/>
  <c r="I25" i="17" s="1"/>
  <c r="F14" i="17"/>
  <c r="C15" i="17"/>
  <c r="C26" i="17"/>
  <c r="C38" i="17" s="1"/>
  <c r="F25" i="17"/>
  <c r="G25" i="17" s="1"/>
  <c r="E25" i="17"/>
  <c r="E37" i="17" s="1"/>
  <c r="E14" i="17"/>
  <c r="K13" i="17"/>
  <c r="C5" i="9" s="1"/>
  <c r="P19" i="17"/>
  <c r="O20" i="17"/>
  <c r="I14" i="17" l="1"/>
  <c r="K14" i="17"/>
  <c r="F38" i="17"/>
  <c r="M19" i="17"/>
  <c r="D11" i="9" s="1"/>
  <c r="Q20" i="17"/>
  <c r="E26" i="17"/>
  <c r="E38" i="17" s="1"/>
  <c r="E15" i="17"/>
  <c r="C6" i="9"/>
  <c r="U5" i="9"/>
  <c r="Y5" i="9"/>
  <c r="G14" i="17"/>
  <c r="H26" i="17"/>
  <c r="I26" i="17" s="1"/>
  <c r="C16" i="17"/>
  <c r="C27" i="17"/>
  <c r="C39" i="17" s="1"/>
  <c r="F15" i="17"/>
  <c r="B26" i="17"/>
  <c r="B38" i="17" s="1"/>
  <c r="B15" i="17"/>
  <c r="F26" i="17"/>
  <c r="G26" i="17" s="1"/>
  <c r="G5" i="9"/>
  <c r="D16" i="17"/>
  <c r="H15" i="17"/>
  <c r="I15" i="17" s="1"/>
  <c r="D27" i="17"/>
  <c r="D39" i="17" s="1"/>
  <c r="O21" i="17"/>
  <c r="P20" i="17"/>
  <c r="F6" i="9" l="1"/>
  <c r="L14" i="17"/>
  <c r="H39" i="17"/>
  <c r="I39" i="17" s="1"/>
  <c r="F39" i="17"/>
  <c r="Q21" i="17"/>
  <c r="M20" i="17"/>
  <c r="D12" i="9" s="1"/>
  <c r="G38" i="17"/>
  <c r="F16" i="17"/>
  <c r="G16" i="17" s="1"/>
  <c r="C28" i="17"/>
  <c r="C17" i="17"/>
  <c r="K15" i="17"/>
  <c r="C7" i="9" s="1"/>
  <c r="F27" i="17"/>
  <c r="G27" i="17" s="1"/>
  <c r="E27" i="17"/>
  <c r="E39" i="17" s="1"/>
  <c r="E16" i="17"/>
  <c r="H16" i="17"/>
  <c r="I16" i="17" s="1"/>
  <c r="D28" i="17"/>
  <c r="D17" i="17"/>
  <c r="U6" i="9"/>
  <c r="G6" i="9"/>
  <c r="Y6" i="9"/>
  <c r="H27" i="17"/>
  <c r="I27" i="17" s="1"/>
  <c r="B27" i="17"/>
  <c r="B39" i="17" s="1"/>
  <c r="B16" i="17"/>
  <c r="G15" i="17"/>
  <c r="L15" i="17" s="1"/>
  <c r="F7" i="9" s="1"/>
  <c r="P21" i="17"/>
  <c r="O22" i="17"/>
  <c r="K21" i="17"/>
  <c r="C13" i="9" s="1"/>
  <c r="M21" i="17" l="1"/>
  <c r="D13" i="9" s="1"/>
  <c r="Q22" i="17"/>
  <c r="G39" i="17"/>
  <c r="B28" i="17"/>
  <c r="B17" i="17"/>
  <c r="L16" i="17"/>
  <c r="F8" i="9" s="1"/>
  <c r="H28" i="17"/>
  <c r="I28" i="17" s="1"/>
  <c r="K16" i="17"/>
  <c r="C8" i="9" s="1"/>
  <c r="F17" i="17"/>
  <c r="C29" i="17"/>
  <c r="C18" i="17"/>
  <c r="D29" i="17"/>
  <c r="D18" i="17"/>
  <c r="H17" i="17"/>
  <c r="I17" i="17" s="1"/>
  <c r="E28" i="17"/>
  <c r="E17" i="17"/>
  <c r="F28" i="17"/>
  <c r="G28" i="17" s="1"/>
  <c r="G7" i="9"/>
  <c r="Y7" i="9"/>
  <c r="U7" i="9"/>
  <c r="L21" i="17"/>
  <c r="F13" i="9" s="1"/>
  <c r="P22" i="17"/>
  <c r="K22" i="17"/>
  <c r="C14" i="9" s="1"/>
  <c r="O23" i="17"/>
  <c r="Q23" i="17" l="1"/>
  <c r="M22" i="17"/>
  <c r="D14" i="9" s="1"/>
  <c r="K17" i="17"/>
  <c r="C9" i="9" s="1"/>
  <c r="G13" i="9"/>
  <c r="F18" i="17"/>
  <c r="G18" i="17" s="1"/>
  <c r="C19" i="17"/>
  <c r="C30" i="17"/>
  <c r="E29" i="17"/>
  <c r="E18" i="17"/>
  <c r="D19" i="17"/>
  <c r="D30" i="17"/>
  <c r="H18" i="17"/>
  <c r="I18" i="17" s="1"/>
  <c r="F29" i="17"/>
  <c r="G29" i="17" s="1"/>
  <c r="H29" i="17"/>
  <c r="I29" i="17" s="1"/>
  <c r="U13" i="9"/>
  <c r="G17" i="17"/>
  <c r="L17" i="17" s="1"/>
  <c r="F9" i="9" s="1"/>
  <c r="Y8" i="9"/>
  <c r="G8" i="9"/>
  <c r="U8" i="9"/>
  <c r="B29" i="17"/>
  <c r="B18" i="17"/>
  <c r="P23" i="17"/>
  <c r="L22" i="17"/>
  <c r="Y13" i="9"/>
  <c r="O24" i="17"/>
  <c r="K23" i="17"/>
  <c r="C15" i="9" s="1"/>
  <c r="F14" i="9" l="1"/>
  <c r="M23" i="17"/>
  <c r="D15" i="9" s="1"/>
  <c r="Q24" i="17"/>
  <c r="E30" i="17"/>
  <c r="E19" i="17"/>
  <c r="F30" i="17"/>
  <c r="G30" i="17" s="1"/>
  <c r="B30" i="17"/>
  <c r="B19" i="17"/>
  <c r="L18" i="17"/>
  <c r="F10" i="9" s="1"/>
  <c r="Y9" i="9"/>
  <c r="H30" i="17"/>
  <c r="I30" i="17" s="1"/>
  <c r="F19" i="17"/>
  <c r="C31" i="17"/>
  <c r="C20" i="17"/>
  <c r="U9" i="9"/>
  <c r="G9" i="9"/>
  <c r="D31" i="17"/>
  <c r="H19" i="17"/>
  <c r="I19" i="17" s="1"/>
  <c r="D20" i="17"/>
  <c r="K18" i="17"/>
  <c r="C10" i="9" s="1"/>
  <c r="K24" i="17"/>
  <c r="C16" i="9" s="1"/>
  <c r="O25" i="17"/>
  <c r="L23" i="17"/>
  <c r="P24" i="17"/>
  <c r="G14" i="9" l="1"/>
  <c r="Y14" i="9"/>
  <c r="U14" i="9"/>
  <c r="F15" i="9"/>
  <c r="M24" i="17"/>
  <c r="D16" i="9" s="1"/>
  <c r="Q25" i="17"/>
  <c r="F31" i="17"/>
  <c r="G31" i="17" s="1"/>
  <c r="B31" i="17"/>
  <c r="B20" i="17"/>
  <c r="E31" i="17"/>
  <c r="E20" i="17"/>
  <c r="E32" i="17" s="1"/>
  <c r="K19" i="17"/>
  <c r="C11" i="9" s="1"/>
  <c r="G10" i="9"/>
  <c r="Y10" i="9"/>
  <c r="U10" i="9"/>
  <c r="H31" i="17"/>
  <c r="I31" i="17" s="1"/>
  <c r="F20" i="17"/>
  <c r="G20" i="17" s="1"/>
  <c r="C32" i="17"/>
  <c r="D32" i="17"/>
  <c r="H20" i="17"/>
  <c r="I20" i="17" s="1"/>
  <c r="G19" i="17"/>
  <c r="L19" i="17" s="1"/>
  <c r="O26" i="17"/>
  <c r="K25" i="17"/>
  <c r="C17" i="9" s="1"/>
  <c r="G15" i="9"/>
  <c r="P25" i="17"/>
  <c r="L24" i="17"/>
  <c r="F16" i="9" s="1"/>
  <c r="U15" i="9" l="1"/>
  <c r="M25" i="17"/>
  <c r="D17" i="9" s="1"/>
  <c r="Q26" i="17"/>
  <c r="Y15" i="9"/>
  <c r="F11" i="9"/>
  <c r="H32" i="17"/>
  <c r="I32" i="17" s="1"/>
  <c r="B32" i="17"/>
  <c r="L20" i="17"/>
  <c r="F12" i="9" s="1"/>
  <c r="K20" i="17"/>
  <c r="C12" i="9" s="1"/>
  <c r="Y16" i="9"/>
  <c r="F32" i="17"/>
  <c r="G32" i="17" s="1"/>
  <c r="L25" i="17"/>
  <c r="F17" i="9" s="1"/>
  <c r="P26" i="17"/>
  <c r="U16" i="9"/>
  <c r="K26" i="17"/>
  <c r="C18" i="9" s="1"/>
  <c r="O27" i="17"/>
  <c r="G16" i="9"/>
  <c r="G17" i="9" l="1"/>
  <c r="Y11" i="9"/>
  <c r="G11" i="9"/>
  <c r="U11" i="9"/>
  <c r="Y17" i="9"/>
  <c r="Q27" i="17"/>
  <c r="M26" i="17"/>
  <c r="D18" i="9" s="1"/>
  <c r="G12" i="9"/>
  <c r="Y12" i="9"/>
  <c r="U12" i="9"/>
  <c r="O28" i="17"/>
  <c r="K27" i="17"/>
  <c r="C19" i="9" s="1"/>
  <c r="U17" i="9"/>
  <c r="P27" i="17"/>
  <c r="L26" i="17"/>
  <c r="F18" i="9" l="1"/>
  <c r="M27" i="17"/>
  <c r="D19" i="9" s="1"/>
  <c r="Q28" i="17"/>
  <c r="L27" i="17"/>
  <c r="F19" i="9" s="1"/>
  <c r="P28" i="17"/>
  <c r="K28" i="17"/>
  <c r="C20" i="9" s="1"/>
  <c r="O29" i="17"/>
  <c r="U18" i="9" l="1"/>
  <c r="G18" i="9"/>
  <c r="Q29" i="17"/>
  <c r="M28" i="17"/>
  <c r="D20" i="9" s="1"/>
  <c r="Y18" i="9"/>
  <c r="Y19" i="9"/>
  <c r="G19" i="9"/>
  <c r="U19" i="9"/>
  <c r="O30" i="17"/>
  <c r="K29" i="17"/>
  <c r="C21" i="9" s="1"/>
  <c r="P29" i="17"/>
  <c r="L28" i="17"/>
  <c r="F20" i="9" l="1"/>
  <c r="Q30" i="17"/>
  <c r="M29" i="17"/>
  <c r="D21" i="9" s="1"/>
  <c r="L29" i="17"/>
  <c r="P30" i="17"/>
  <c r="K30" i="17"/>
  <c r="C22" i="9" s="1"/>
  <c r="O31" i="17"/>
  <c r="U20" i="9" l="1"/>
  <c r="G20" i="9"/>
  <c r="Y20" i="9"/>
  <c r="Q31" i="17"/>
  <c r="M30" i="17"/>
  <c r="D22" i="9" s="1"/>
  <c r="F21" i="9"/>
  <c r="P31" i="17"/>
  <c r="L30" i="17"/>
  <c r="O32" i="17"/>
  <c r="K31" i="17"/>
  <c r="C23" i="9" s="1"/>
  <c r="G21" i="9" l="1"/>
  <c r="Y21" i="9"/>
  <c r="U21" i="9"/>
  <c r="F22" i="9"/>
  <c r="M31" i="17"/>
  <c r="D23" i="9" s="1"/>
  <c r="Q32" i="17"/>
  <c r="K32" i="17"/>
  <c r="C24" i="9" s="1"/>
  <c r="O33" i="17"/>
  <c r="L31" i="17"/>
  <c r="P32" i="17"/>
  <c r="U22" i="9" l="1"/>
  <c r="G22" i="9"/>
  <c r="Q33" i="17"/>
  <c r="M32" i="17"/>
  <c r="D24" i="9" s="1"/>
  <c r="F23" i="9"/>
  <c r="Y23" i="9" s="1"/>
  <c r="Y22" i="9"/>
  <c r="O34" i="17"/>
  <c r="K33" i="17"/>
  <c r="C25" i="9" s="1"/>
  <c r="P33" i="17"/>
  <c r="L32" i="17"/>
  <c r="U23" i="9" l="1"/>
  <c r="G23" i="9"/>
  <c r="F24" i="9"/>
  <c r="Y24" i="9" s="1"/>
  <c r="Q34" i="17"/>
  <c r="M33" i="17"/>
  <c r="D25" i="9" s="1"/>
  <c r="L33" i="17"/>
  <c r="P34" i="17"/>
  <c r="K34" i="17"/>
  <c r="C26" i="9" s="1"/>
  <c r="O35" i="17"/>
  <c r="G24" i="9" l="1"/>
  <c r="U24" i="9"/>
  <c r="F25" i="9"/>
  <c r="M34" i="17"/>
  <c r="D26" i="9" s="1"/>
  <c r="Q35" i="17"/>
  <c r="P35" i="17"/>
  <c r="L34" i="17"/>
  <c r="F26" i="9" s="1"/>
  <c r="O36" i="17"/>
  <c r="K35" i="17"/>
  <c r="C27" i="9" s="1"/>
  <c r="G25" i="9" l="1"/>
  <c r="U25" i="9"/>
  <c r="M35" i="17"/>
  <c r="D27" i="9" s="1"/>
  <c r="Q36" i="17"/>
  <c r="K36" i="17"/>
  <c r="C28" i="9" s="1"/>
  <c r="O37" i="17"/>
  <c r="Y25" i="9"/>
  <c r="G26" i="9"/>
  <c r="Y26" i="9"/>
  <c r="L35" i="17"/>
  <c r="F27" i="9" s="1"/>
  <c r="P36" i="17"/>
  <c r="U26" i="9"/>
  <c r="O38" i="17" l="1"/>
  <c r="K37" i="17"/>
  <c r="C29" i="9" s="1"/>
  <c r="M36" i="17"/>
  <c r="D28" i="9" s="1"/>
  <c r="Q37" i="17"/>
  <c r="L36" i="17"/>
  <c r="P37" i="17"/>
  <c r="G27" i="9"/>
  <c r="U27" i="9"/>
  <c r="Y27" i="9"/>
  <c r="Q38" i="17" l="1"/>
  <c r="M37" i="17"/>
  <c r="D29" i="9" s="1"/>
  <c r="P38" i="17"/>
  <c r="L37" i="17"/>
  <c r="F29" i="9" s="1"/>
  <c r="F28" i="9"/>
  <c r="O39" i="17"/>
  <c r="K39" i="17" s="1"/>
  <c r="C31" i="9" s="1"/>
  <c r="K38" i="17"/>
  <c r="C30" i="9" s="1"/>
  <c r="I24" i="7"/>
  <c r="T24" i="7" s="1"/>
  <c r="I24" i="6"/>
  <c r="T24" i="6" s="1"/>
  <c r="I24" i="11"/>
  <c r="T24" i="11" s="1"/>
  <c r="I6" i="6"/>
  <c r="I8" i="8"/>
  <c r="I10" i="6"/>
  <c r="I11" i="7"/>
  <c r="I12" i="8"/>
  <c r="I13" i="5"/>
  <c r="I14" i="6"/>
  <c r="I15" i="7"/>
  <c r="I16" i="8"/>
  <c r="I17" i="5"/>
  <c r="I18" i="6"/>
  <c r="I19" i="7"/>
  <c r="I20" i="8"/>
  <c r="I21" i="5"/>
  <c r="I22" i="6"/>
  <c r="T22" i="6" s="1"/>
  <c r="I23" i="7"/>
  <c r="T23" i="7" s="1"/>
  <c r="I24" i="8"/>
  <c r="T24" i="8" s="1"/>
  <c r="I6" i="13"/>
  <c r="T6" i="13" s="1"/>
  <c r="I7" i="13"/>
  <c r="T7" i="13" s="1"/>
  <c r="I9" i="12"/>
  <c r="T9" i="12" s="1"/>
  <c r="I37" i="12" s="1"/>
  <c r="I10" i="12"/>
  <c r="T10" i="12" s="1"/>
  <c r="I11" i="12"/>
  <c r="T11" i="12" s="1"/>
  <c r="I39" i="12" s="1"/>
  <c r="I51" i="12" s="1"/>
  <c r="I63" i="12" s="1"/>
  <c r="I17" i="14"/>
  <c r="T17" i="14" s="1"/>
  <c r="I45" i="14" s="1"/>
  <c r="I57" i="14" s="1"/>
  <c r="I69" i="14" s="1"/>
  <c r="I19" i="14"/>
  <c r="I22" i="13"/>
  <c r="T22" i="13" s="1"/>
  <c r="I23" i="13"/>
  <c r="T23" i="13" s="1"/>
  <c r="I5" i="6"/>
  <c r="I6" i="7"/>
  <c r="I7" i="8"/>
  <c r="I8" i="5"/>
  <c r="I9" i="6"/>
  <c r="I10" i="7"/>
  <c r="I11" i="8"/>
  <c r="I12" i="5"/>
  <c r="I13" i="6"/>
  <c r="I14" i="7"/>
  <c r="I15" i="8"/>
  <c r="I16" i="5"/>
  <c r="I17" i="6"/>
  <c r="I18" i="7"/>
  <c r="I19" i="8"/>
  <c r="I20" i="5"/>
  <c r="I21" i="6"/>
  <c r="I22" i="7"/>
  <c r="T22" i="7" s="1"/>
  <c r="I23" i="8"/>
  <c r="T23" i="8" s="1"/>
  <c r="I24" i="5"/>
  <c r="T24" i="5" s="1"/>
  <c r="I5" i="14"/>
  <c r="T5" i="14" s="1"/>
  <c r="I33" i="14" s="1"/>
  <c r="I7" i="14"/>
  <c r="T7" i="14" s="1"/>
  <c r="I35" i="14" s="1"/>
  <c r="I10" i="13"/>
  <c r="T10" i="13" s="1"/>
  <c r="I38" i="13" s="1"/>
  <c r="I50" i="13" s="1"/>
  <c r="I62" i="13" s="1"/>
  <c r="I11" i="13"/>
  <c r="T11" i="13" s="1"/>
  <c r="I39" i="13" s="1"/>
  <c r="I51" i="13" s="1"/>
  <c r="I63" i="13" s="1"/>
  <c r="I13" i="12"/>
  <c r="T13" i="12" s="1"/>
  <c r="I41" i="12" s="1"/>
  <c r="I53" i="12" s="1"/>
  <c r="I65" i="12" s="1"/>
  <c r="I15" i="12"/>
  <c r="T15" i="12" s="1"/>
  <c r="I21" i="14"/>
  <c r="I23" i="14"/>
  <c r="T23" i="14" s="1"/>
  <c r="I6" i="11"/>
  <c r="T6" i="11" s="1"/>
  <c r="I7" i="11"/>
  <c r="I8" i="12"/>
  <c r="I9" i="11"/>
  <c r="T9" i="11" s="1"/>
  <c r="K37" i="11" s="1"/>
  <c r="I10" i="14"/>
  <c r="I11" i="15"/>
  <c r="T11" i="15" s="1"/>
  <c r="I12" i="13"/>
  <c r="I13" i="15"/>
  <c r="T13" i="15" s="1"/>
  <c r="I14" i="15"/>
  <c r="T14" i="15" s="1"/>
  <c r="I16" i="15"/>
  <c r="T16" i="15" s="1"/>
  <c r="I20" i="11"/>
  <c r="I22" i="11"/>
  <c r="T22" i="11" s="1"/>
  <c r="I23" i="11"/>
  <c r="T23" i="11" s="1"/>
  <c r="I24" i="13"/>
  <c r="T24" i="13" s="1"/>
  <c r="I5" i="5"/>
  <c r="I7" i="7"/>
  <c r="I9" i="5"/>
  <c r="I5" i="7"/>
  <c r="I6" i="8"/>
  <c r="I7" i="5"/>
  <c r="I8" i="6"/>
  <c r="I9" i="7"/>
  <c r="I10" i="8"/>
  <c r="I11" i="5"/>
  <c r="I12" i="6"/>
  <c r="I13" i="7"/>
  <c r="I14" i="8"/>
  <c r="I15" i="5"/>
  <c r="I16" i="6"/>
  <c r="I17" i="7"/>
  <c r="I18" i="8"/>
  <c r="I19" i="5"/>
  <c r="I20" i="6"/>
  <c r="I21" i="7"/>
  <c r="I22" i="8"/>
  <c r="T22" i="8" s="1"/>
  <c r="I23" i="5"/>
  <c r="T23" i="5" s="1"/>
  <c r="I9" i="14"/>
  <c r="T9" i="14" s="1"/>
  <c r="I11" i="14"/>
  <c r="T11" i="14" s="1"/>
  <c r="I13" i="13"/>
  <c r="T13" i="13" s="1"/>
  <c r="I41" i="13" s="1"/>
  <c r="I53" i="13" s="1"/>
  <c r="I65" i="13" s="1"/>
  <c r="I14" i="13"/>
  <c r="T14" i="13" s="1"/>
  <c r="O42" i="13" s="1"/>
  <c r="O54" i="13" s="1"/>
  <c r="O66" i="13" s="1"/>
  <c r="I15" i="13"/>
  <c r="T15" i="13" s="1"/>
  <c r="I43" i="13" s="1"/>
  <c r="I55" i="13" s="1"/>
  <c r="I67" i="13" s="1"/>
  <c r="I17" i="12"/>
  <c r="I19" i="12"/>
  <c r="I5" i="11"/>
  <c r="T5" i="11" s="1"/>
  <c r="I33" i="11" s="1"/>
  <c r="I6" i="14"/>
  <c r="I7" i="15"/>
  <c r="T7" i="15" s="1"/>
  <c r="I8" i="13"/>
  <c r="T8" i="13" s="1"/>
  <c r="Q36" i="13" s="1"/>
  <c r="I9" i="15"/>
  <c r="T9" i="15" s="1"/>
  <c r="I10" i="15"/>
  <c r="T10" i="15" s="1"/>
  <c r="I12" i="15"/>
  <c r="T12" i="15" s="1"/>
  <c r="I16" i="11"/>
  <c r="T16" i="11" s="1"/>
  <c r="I44" i="11" s="1"/>
  <c r="I18" i="11"/>
  <c r="T18" i="11" s="1"/>
  <c r="I20" i="12"/>
  <c r="I21" i="11"/>
  <c r="I22" i="14"/>
  <c r="T22" i="14" s="1"/>
  <c r="I23" i="15"/>
  <c r="T23" i="15" s="1"/>
  <c r="I24" i="15"/>
  <c r="T24" i="15" s="1"/>
  <c r="I5" i="8"/>
  <c r="I6" i="5"/>
  <c r="I7" i="6"/>
  <c r="I8" i="7"/>
  <c r="I9" i="8"/>
  <c r="I10" i="5"/>
  <c r="I11" i="6"/>
  <c r="I12" i="7"/>
  <c r="I13" i="8"/>
  <c r="I14" i="5"/>
  <c r="I15" i="6"/>
  <c r="I16" i="7"/>
  <c r="I17" i="8"/>
  <c r="I18" i="5"/>
  <c r="I19" i="6"/>
  <c r="I20" i="7"/>
  <c r="I21" i="8"/>
  <c r="I22" i="5"/>
  <c r="T22" i="5" s="1"/>
  <c r="I23" i="6"/>
  <c r="T23" i="6" s="1"/>
  <c r="I5" i="12"/>
  <c r="T5" i="12" s="1"/>
  <c r="I33" i="12" s="1"/>
  <c r="I7" i="12"/>
  <c r="T7" i="12" s="1"/>
  <c r="L35" i="12" s="1"/>
  <c r="I13" i="14"/>
  <c r="I15" i="14"/>
  <c r="T15" i="14" s="1"/>
  <c r="I43" i="14" s="1"/>
  <c r="I55" i="14" s="1"/>
  <c r="I67" i="14" s="1"/>
  <c r="I18" i="13"/>
  <c r="T18" i="13" s="1"/>
  <c r="I46" i="13" s="1"/>
  <c r="I58" i="13" s="1"/>
  <c r="I70" i="13" s="1"/>
  <c r="I19" i="13"/>
  <c r="I21" i="12"/>
  <c r="I23" i="12"/>
  <c r="T23" i="12" s="1"/>
  <c r="I24" i="12"/>
  <c r="T24" i="12" s="1"/>
  <c r="I5" i="15"/>
  <c r="T5" i="15" s="1"/>
  <c r="I6" i="15"/>
  <c r="T6" i="15" s="1"/>
  <c r="I8" i="15"/>
  <c r="T8" i="15" s="1"/>
  <c r="I12" i="11"/>
  <c r="T12" i="11" s="1"/>
  <c r="I14" i="11"/>
  <c r="T14" i="11" s="1"/>
  <c r="I16" i="12"/>
  <c r="T16" i="12" s="1"/>
  <c r="I17" i="11"/>
  <c r="T17" i="11" s="1"/>
  <c r="I18" i="14"/>
  <c r="T18" i="14" s="1"/>
  <c r="I46" i="14" s="1"/>
  <c r="I58" i="14" s="1"/>
  <c r="I70" i="14" s="1"/>
  <c r="I19" i="15"/>
  <c r="T19" i="15" s="1"/>
  <c r="I20" i="13"/>
  <c r="I21" i="15"/>
  <c r="T21" i="15" s="1"/>
  <c r="I22" i="15"/>
  <c r="T22" i="15" s="1"/>
  <c r="I8" i="11"/>
  <c r="I10" i="11"/>
  <c r="T10" i="11" s="1"/>
  <c r="I38" i="11" s="1"/>
  <c r="I50" i="11" s="1"/>
  <c r="I11" i="11"/>
  <c r="I12" i="12"/>
  <c r="I13" i="11"/>
  <c r="T13" i="11" s="1"/>
  <c r="I14" i="14"/>
  <c r="T14" i="14" s="1"/>
  <c r="I15" i="15"/>
  <c r="T15" i="15" s="1"/>
  <c r="I16" i="13"/>
  <c r="T16" i="13" s="1"/>
  <c r="F44" i="13" s="1"/>
  <c r="F56" i="13" s="1"/>
  <c r="F68" i="13" s="1"/>
  <c r="I17" i="15"/>
  <c r="T17" i="15" s="1"/>
  <c r="I18" i="15"/>
  <c r="T18" i="15" s="1"/>
  <c r="I20" i="15"/>
  <c r="T20" i="15" s="1"/>
  <c r="I24" i="14"/>
  <c r="T24" i="14" s="1"/>
  <c r="I6" i="12"/>
  <c r="I22" i="12"/>
  <c r="T22" i="12" s="1"/>
  <c r="I17" i="13"/>
  <c r="I21" i="13"/>
  <c r="I5" i="13"/>
  <c r="I14" i="12"/>
  <c r="I20" i="14"/>
  <c r="I9" i="13"/>
  <c r="T10" i="14"/>
  <c r="I15" i="11"/>
  <c r="I18" i="12"/>
  <c r="T18" i="12" s="1"/>
  <c r="T8" i="11"/>
  <c r="I36" i="11" s="1"/>
  <c r="U87" i="5" l="1"/>
  <c r="I87" i="5" s="1"/>
  <c r="U83" i="5"/>
  <c r="I83" i="5" s="1"/>
  <c r="U92" i="5"/>
  <c r="I92" i="5" s="1"/>
  <c r="U93" i="5"/>
  <c r="I93" i="5" s="1"/>
  <c r="T18" i="5"/>
  <c r="U94" i="5"/>
  <c r="I94" i="5" s="1"/>
  <c r="U90" i="5"/>
  <c r="T10" i="5"/>
  <c r="B38" i="5" s="1"/>
  <c r="U86" i="5"/>
  <c r="I86" i="5" s="1"/>
  <c r="U82" i="5"/>
  <c r="I82" i="5" s="1"/>
  <c r="U94" i="8"/>
  <c r="T18" i="8"/>
  <c r="I46" i="8" s="1"/>
  <c r="I58" i="8" s="1"/>
  <c r="I70" i="8" s="1"/>
  <c r="U90" i="8"/>
  <c r="I90" i="8" s="1"/>
  <c r="T14" i="8"/>
  <c r="U86" i="8"/>
  <c r="I86" i="8" s="1"/>
  <c r="T10" i="8"/>
  <c r="U82" i="8"/>
  <c r="T6" i="8"/>
  <c r="I34" i="8" s="1"/>
  <c r="T5" i="5"/>
  <c r="I33" i="5" s="1"/>
  <c r="U81" i="5"/>
  <c r="T19" i="8"/>
  <c r="I47" i="8" s="1"/>
  <c r="U95" i="8"/>
  <c r="I95" i="8" s="1"/>
  <c r="T15" i="8"/>
  <c r="U91" i="8"/>
  <c r="I91" i="8" s="1"/>
  <c r="U87" i="8"/>
  <c r="I87" i="8" s="1"/>
  <c r="T11" i="8"/>
  <c r="I39" i="8" s="1"/>
  <c r="I51" i="8" s="1"/>
  <c r="I63" i="8" s="1"/>
  <c r="U83" i="8"/>
  <c r="T7" i="8"/>
  <c r="U96" i="8"/>
  <c r="I96" i="8" s="1"/>
  <c r="T20" i="8"/>
  <c r="U92" i="8"/>
  <c r="I92" i="8" s="1"/>
  <c r="T16" i="8"/>
  <c r="I44" i="8" s="1"/>
  <c r="I56" i="8" s="1"/>
  <c r="I68" i="8" s="1"/>
  <c r="U88" i="8"/>
  <c r="I88" i="8" s="1"/>
  <c r="T12" i="8"/>
  <c r="U91" i="5"/>
  <c r="I91" i="5" s="1"/>
  <c r="U83" i="7"/>
  <c r="I83" i="7" s="1"/>
  <c r="U96" i="5"/>
  <c r="I96" i="5" s="1"/>
  <c r="U88" i="5"/>
  <c r="I88" i="5" s="1"/>
  <c r="U97" i="5"/>
  <c r="I97" i="5" s="1"/>
  <c r="U89" i="5"/>
  <c r="I89" i="5" s="1"/>
  <c r="T8" i="8"/>
  <c r="I36" i="8" s="1"/>
  <c r="U84" i="8"/>
  <c r="T21" i="8"/>
  <c r="I49" i="8" s="1"/>
  <c r="U97" i="8"/>
  <c r="I97" i="8" s="1"/>
  <c r="T17" i="8"/>
  <c r="U93" i="8"/>
  <c r="I93" i="8" s="1"/>
  <c r="U89" i="8"/>
  <c r="T13" i="8"/>
  <c r="U85" i="8"/>
  <c r="T9" i="8"/>
  <c r="I37" i="8" s="1"/>
  <c r="U81" i="8"/>
  <c r="I81" i="8" s="1"/>
  <c r="T5" i="8"/>
  <c r="U97" i="7"/>
  <c r="I97" i="7" s="1"/>
  <c r="U93" i="7"/>
  <c r="I93" i="7" s="1"/>
  <c r="U89" i="7"/>
  <c r="I89" i="7" s="1"/>
  <c r="U85" i="7"/>
  <c r="I85" i="7" s="1"/>
  <c r="U81" i="7"/>
  <c r="I81" i="7" s="1"/>
  <c r="U94" i="7"/>
  <c r="I94" i="7" s="1"/>
  <c r="U90" i="7"/>
  <c r="I90" i="7" s="1"/>
  <c r="U86" i="7"/>
  <c r="I86" i="7"/>
  <c r="U82" i="7"/>
  <c r="I82" i="7" s="1"/>
  <c r="U95" i="7"/>
  <c r="I95" i="7" s="1"/>
  <c r="U91" i="7"/>
  <c r="I91" i="7" s="1"/>
  <c r="U87" i="7"/>
  <c r="I87" i="7" s="1"/>
  <c r="U95" i="5"/>
  <c r="I95" i="5" s="1"/>
  <c r="U84" i="5"/>
  <c r="I84" i="5" s="1"/>
  <c r="U96" i="7"/>
  <c r="I96" i="7" s="1"/>
  <c r="U92" i="7"/>
  <c r="I92" i="7" s="1"/>
  <c r="U88" i="7"/>
  <c r="I88" i="7" s="1"/>
  <c r="U84" i="7"/>
  <c r="I84" i="7" s="1"/>
  <c r="U85" i="5"/>
  <c r="I85" i="5" s="1"/>
  <c r="Y28" i="9"/>
  <c r="G28" i="9"/>
  <c r="U28" i="9"/>
  <c r="G29" i="9"/>
  <c r="U29" i="9"/>
  <c r="D35" i="12"/>
  <c r="J37" i="11"/>
  <c r="Y29" i="9"/>
  <c r="P39" i="17"/>
  <c r="L39" i="17" s="1"/>
  <c r="F31" i="9" s="1"/>
  <c r="L38" i="17"/>
  <c r="F30" i="9" s="1"/>
  <c r="D42" i="13"/>
  <c r="D54" i="13" s="1"/>
  <c r="D66" i="13" s="1"/>
  <c r="M37" i="11"/>
  <c r="Q39" i="17"/>
  <c r="M39" i="17" s="1"/>
  <c r="D31" i="9" s="1"/>
  <c r="M38" i="17"/>
  <c r="D30" i="9" s="1"/>
  <c r="B44" i="13"/>
  <c r="B56" i="13" s="1"/>
  <c r="N37" i="11"/>
  <c r="F37" i="11"/>
  <c r="Q37" i="11"/>
  <c r="R37" i="11"/>
  <c r="R42" i="13"/>
  <c r="R54" i="13" s="1"/>
  <c r="R66" i="13" s="1"/>
  <c r="L37" i="11"/>
  <c r="B37" i="11"/>
  <c r="H37" i="11"/>
  <c r="B42" i="13"/>
  <c r="B54" i="13" s="1"/>
  <c r="F42" i="13"/>
  <c r="F54" i="13" s="1"/>
  <c r="F66" i="13" s="1"/>
  <c r="C37" i="11"/>
  <c r="G37" i="11"/>
  <c r="O37" i="11"/>
  <c r="I37" i="11"/>
  <c r="L42" i="13"/>
  <c r="L54" i="13" s="1"/>
  <c r="L66" i="13" s="1"/>
  <c r="C42" i="13"/>
  <c r="C54" i="13" s="1"/>
  <c r="C66" i="13" s="1"/>
  <c r="D36" i="13"/>
  <c r="O35" i="12"/>
  <c r="R35" i="12"/>
  <c r="L36" i="13"/>
  <c r="E37" i="11"/>
  <c r="P37" i="11"/>
  <c r="D37" i="11"/>
  <c r="G36" i="13"/>
  <c r="N35" i="12"/>
  <c r="I35" i="12"/>
  <c r="Q42" i="13"/>
  <c r="Q54" i="13" s="1"/>
  <c r="Q66" i="13" s="1"/>
  <c r="M42" i="13"/>
  <c r="M54" i="13" s="1"/>
  <c r="M66" i="13" s="1"/>
  <c r="F36" i="13"/>
  <c r="T20" i="14"/>
  <c r="I48" i="14" s="1"/>
  <c r="T21" i="12"/>
  <c r="T21" i="14"/>
  <c r="I49" i="14" s="1"/>
  <c r="K36" i="13"/>
  <c r="E36" i="13"/>
  <c r="T21" i="11"/>
  <c r="T21" i="7"/>
  <c r="I49" i="7" s="1"/>
  <c r="T19" i="7"/>
  <c r="O36" i="13"/>
  <c r="R36" i="13"/>
  <c r="B36" i="13"/>
  <c r="C36" i="13"/>
  <c r="H35" i="12"/>
  <c r="E35" i="12"/>
  <c r="T20" i="7"/>
  <c r="I48" i="7" s="1"/>
  <c r="T20" i="12"/>
  <c r="I48" i="12" s="1"/>
  <c r="T20" i="6"/>
  <c r="I48" i="6" s="1"/>
  <c r="T21" i="6"/>
  <c r="I49" i="6" s="1"/>
  <c r="T20" i="13"/>
  <c r="I48" i="13" s="1"/>
  <c r="T19" i="12"/>
  <c r="I47" i="12" s="1"/>
  <c r="I59" i="12" s="1"/>
  <c r="I71" i="12" s="1"/>
  <c r="T20" i="11"/>
  <c r="I48" i="11" s="1"/>
  <c r="I60" i="11" s="1"/>
  <c r="M36" i="13"/>
  <c r="J36" i="13"/>
  <c r="I36" i="13"/>
  <c r="T19" i="13"/>
  <c r="T19" i="14"/>
  <c r="H36" i="13"/>
  <c r="N36" i="13"/>
  <c r="P36" i="13"/>
  <c r="T21" i="13"/>
  <c r="J35" i="12"/>
  <c r="B35" i="12"/>
  <c r="T19" i="6"/>
  <c r="T19" i="5"/>
  <c r="I47" i="5" s="1"/>
  <c r="T20" i="5"/>
  <c r="T21" i="5"/>
  <c r="I49" i="5" s="1"/>
  <c r="I46" i="11"/>
  <c r="I58" i="11" s="1"/>
  <c r="I70" i="11" s="1"/>
  <c r="I19" i="11"/>
  <c r="K35" i="12"/>
  <c r="Q35" i="12"/>
  <c r="C35" i="12"/>
  <c r="G35" i="12"/>
  <c r="K42" i="13"/>
  <c r="K54" i="13" s="1"/>
  <c r="K66" i="13" s="1"/>
  <c r="P42" i="13"/>
  <c r="P54" i="13" s="1"/>
  <c r="P66" i="13" s="1"/>
  <c r="E42" i="13"/>
  <c r="E54" i="13" s="1"/>
  <c r="E66" i="13" s="1"/>
  <c r="G42" i="13"/>
  <c r="G54" i="13" s="1"/>
  <c r="G66" i="13" s="1"/>
  <c r="I43" i="12"/>
  <c r="I55" i="12" s="1"/>
  <c r="I67" i="12" s="1"/>
  <c r="P35" i="12"/>
  <c r="M35" i="12"/>
  <c r="F35" i="12"/>
  <c r="H42" i="13"/>
  <c r="H54" i="13" s="1"/>
  <c r="H66" i="13" s="1"/>
  <c r="J42" i="13"/>
  <c r="J54" i="13" s="1"/>
  <c r="J66" i="13" s="1"/>
  <c r="N42" i="13"/>
  <c r="N54" i="13" s="1"/>
  <c r="N66" i="13" s="1"/>
  <c r="I42" i="13"/>
  <c r="I54" i="13" s="1"/>
  <c r="I66" i="13" s="1"/>
  <c r="I45" i="11"/>
  <c r="I57" i="11" s="1"/>
  <c r="I69" i="11" s="1"/>
  <c r="R44" i="13"/>
  <c r="R56" i="13" s="1"/>
  <c r="R68" i="13" s="1"/>
  <c r="T6" i="14"/>
  <c r="G34" i="14" s="1"/>
  <c r="T17" i="12"/>
  <c r="D45" i="12" s="1"/>
  <c r="D57" i="12" s="1"/>
  <c r="D69" i="12" s="1"/>
  <c r="I42" i="11"/>
  <c r="I54" i="11" s="1"/>
  <c r="L44" i="13"/>
  <c r="L56" i="13" s="1"/>
  <c r="L68" i="13" s="1"/>
  <c r="J44" i="13"/>
  <c r="J56" i="13" s="1"/>
  <c r="J68" i="13" s="1"/>
  <c r="T12" i="12"/>
  <c r="I40" i="12" s="1"/>
  <c r="I52" i="12" s="1"/>
  <c r="I64" i="12" s="1"/>
  <c r="T8" i="12"/>
  <c r="N36" i="12" s="1"/>
  <c r="I38" i="5"/>
  <c r="I50" i="5" s="1"/>
  <c r="I62" i="5" s="1"/>
  <c r="F38" i="5"/>
  <c r="F50" i="5" s="1"/>
  <c r="F62" i="5" s="1"/>
  <c r="I22" i="4"/>
  <c r="T22" i="4" s="1"/>
  <c r="T15" i="5"/>
  <c r="I43" i="5" s="1"/>
  <c r="I55" i="5" s="1"/>
  <c r="I67" i="5" s="1"/>
  <c r="T9" i="7"/>
  <c r="I37" i="7" s="1"/>
  <c r="T18" i="7"/>
  <c r="I46" i="7" s="1"/>
  <c r="I58" i="7" s="1"/>
  <c r="I70" i="7" s="1"/>
  <c r="T5" i="6"/>
  <c r="I33" i="6" s="1"/>
  <c r="I20" i="4"/>
  <c r="T13" i="5"/>
  <c r="I41" i="5" s="1"/>
  <c r="I53" i="5" s="1"/>
  <c r="I65" i="5" s="1"/>
  <c r="Q44" i="13"/>
  <c r="Q56" i="13" s="1"/>
  <c r="Q68" i="13" s="1"/>
  <c r="O44" i="13"/>
  <c r="O56" i="13" s="1"/>
  <c r="O68" i="13" s="1"/>
  <c r="T8" i="6"/>
  <c r="I36" i="6" s="1"/>
  <c r="T14" i="7"/>
  <c r="M44" i="13"/>
  <c r="M56" i="13" s="1"/>
  <c r="M68" i="13" s="1"/>
  <c r="H44" i="13"/>
  <c r="H56" i="13" s="1"/>
  <c r="H68" i="13" s="1"/>
  <c r="N44" i="13"/>
  <c r="N56" i="13" s="1"/>
  <c r="N68" i="13" s="1"/>
  <c r="C44" i="13"/>
  <c r="C56" i="13" s="1"/>
  <c r="C68" i="13" s="1"/>
  <c r="I44" i="13"/>
  <c r="I56" i="13" s="1"/>
  <c r="I68" i="13" s="1"/>
  <c r="T12" i="13"/>
  <c r="I40" i="13" s="1"/>
  <c r="I52" i="13" s="1"/>
  <c r="I64" i="13" s="1"/>
  <c r="I34" i="13"/>
  <c r="T13" i="14"/>
  <c r="I41" i="14" s="1"/>
  <c r="I53" i="14" s="1"/>
  <c r="I65" i="14" s="1"/>
  <c r="I46" i="5"/>
  <c r="I58" i="5" s="1"/>
  <c r="I70" i="5" s="1"/>
  <c r="H46" i="5"/>
  <c r="H58" i="5" s="1"/>
  <c r="H70" i="5" s="1"/>
  <c r="C46" i="5"/>
  <c r="C58" i="5" s="1"/>
  <c r="C70" i="5" s="1"/>
  <c r="J46" i="5"/>
  <c r="J58" i="5" s="1"/>
  <c r="J70" i="5" s="1"/>
  <c r="E46" i="5"/>
  <c r="E58" i="5" s="1"/>
  <c r="E70" i="5" s="1"/>
  <c r="D46" i="5"/>
  <c r="D58" i="5" s="1"/>
  <c r="D70" i="5" s="1"/>
  <c r="B46" i="5"/>
  <c r="F46" i="5"/>
  <c r="F58" i="5" s="1"/>
  <c r="F70" i="5" s="1"/>
  <c r="G46" i="5"/>
  <c r="G58" i="5" s="1"/>
  <c r="G70" i="5" s="1"/>
  <c r="M46" i="5"/>
  <c r="M58" i="5" s="1"/>
  <c r="M70" i="5" s="1"/>
  <c r="T15" i="6"/>
  <c r="I43" i="6" s="1"/>
  <c r="I55" i="6" s="1"/>
  <c r="I67" i="6" s="1"/>
  <c r="T12" i="7"/>
  <c r="I40" i="7" s="1"/>
  <c r="I52" i="7" s="1"/>
  <c r="I64" i="7" s="1"/>
  <c r="I9" i="4"/>
  <c r="I33" i="8"/>
  <c r="T17" i="7"/>
  <c r="I45" i="7" s="1"/>
  <c r="I57" i="7" s="1"/>
  <c r="I69" i="7" s="1"/>
  <c r="I14" i="4"/>
  <c r="I38" i="8"/>
  <c r="I50" i="8" s="1"/>
  <c r="I62" i="8" s="1"/>
  <c r="T7" i="5"/>
  <c r="I35" i="5" s="1"/>
  <c r="T9" i="5"/>
  <c r="I37" i="5" s="1"/>
  <c r="I23" i="4"/>
  <c r="T23" i="4" s="1"/>
  <c r="T16" i="5"/>
  <c r="I44" i="5" s="1"/>
  <c r="I56" i="5" s="1"/>
  <c r="I68" i="5" s="1"/>
  <c r="T13" i="6"/>
  <c r="I41" i="6" s="1"/>
  <c r="I53" i="6" s="1"/>
  <c r="I65" i="6" s="1"/>
  <c r="T10" i="7"/>
  <c r="I38" i="7" s="1"/>
  <c r="I50" i="7" s="1"/>
  <c r="I62" i="7" s="1"/>
  <c r="I7" i="4"/>
  <c r="T18" i="6"/>
  <c r="I46" i="6" s="1"/>
  <c r="I58" i="6" s="1"/>
  <c r="I70" i="6" s="1"/>
  <c r="T15" i="7"/>
  <c r="I43" i="7" s="1"/>
  <c r="I55" i="7" s="1"/>
  <c r="I67" i="7" s="1"/>
  <c r="I12" i="4"/>
  <c r="I8" i="4"/>
  <c r="I17" i="4"/>
  <c r="I41" i="8"/>
  <c r="I53" i="8" s="1"/>
  <c r="I65" i="8" s="1"/>
  <c r="T7" i="6"/>
  <c r="I35" i="6" s="1"/>
  <c r="T12" i="6"/>
  <c r="I40" i="6" s="1"/>
  <c r="I52" i="6" s="1"/>
  <c r="I64" i="6" s="1"/>
  <c r="I6" i="4"/>
  <c r="I15" i="4"/>
  <c r="T8" i="5"/>
  <c r="I36" i="5" s="1"/>
  <c r="T10" i="6"/>
  <c r="I38" i="6" s="1"/>
  <c r="I50" i="6" s="1"/>
  <c r="I62" i="6" s="1"/>
  <c r="P44" i="13"/>
  <c r="P56" i="13" s="1"/>
  <c r="P68" i="13" s="1"/>
  <c r="G44" i="13"/>
  <c r="G56" i="13" s="1"/>
  <c r="G68" i="13" s="1"/>
  <c r="T16" i="7"/>
  <c r="I13" i="4"/>
  <c r="T6" i="5"/>
  <c r="I18" i="4"/>
  <c r="T11" i="5"/>
  <c r="T5" i="7"/>
  <c r="I33" i="7" s="1"/>
  <c r="T17" i="6"/>
  <c r="I11" i="4"/>
  <c r="I16" i="4"/>
  <c r="D44" i="13"/>
  <c r="D56" i="13" s="1"/>
  <c r="D68" i="13" s="1"/>
  <c r="K44" i="13"/>
  <c r="K56" i="13" s="1"/>
  <c r="K68" i="13" s="1"/>
  <c r="E44" i="13"/>
  <c r="E56" i="13" s="1"/>
  <c r="E68" i="13" s="1"/>
  <c r="I21" i="4"/>
  <c r="I45" i="8"/>
  <c r="I57" i="8" s="1"/>
  <c r="I69" i="8" s="1"/>
  <c r="T14" i="5"/>
  <c r="T11" i="6"/>
  <c r="I39" i="6" s="1"/>
  <c r="I51" i="6" s="1"/>
  <c r="I63" i="6" s="1"/>
  <c r="T8" i="7"/>
  <c r="I5" i="4"/>
  <c r="T16" i="6"/>
  <c r="T13" i="7"/>
  <c r="I41" i="7" s="1"/>
  <c r="I53" i="7" s="1"/>
  <c r="I65" i="7" s="1"/>
  <c r="I10" i="4"/>
  <c r="T7" i="7"/>
  <c r="I19" i="4"/>
  <c r="T12" i="5"/>
  <c r="I40" i="5" s="1"/>
  <c r="I52" i="5" s="1"/>
  <c r="I64" i="5" s="1"/>
  <c r="T9" i="6"/>
  <c r="T6" i="7"/>
  <c r="I34" i="7" s="1"/>
  <c r="I24" i="4"/>
  <c r="T24" i="4" s="1"/>
  <c r="T17" i="5"/>
  <c r="I45" i="5" s="1"/>
  <c r="I57" i="5" s="1"/>
  <c r="I69" i="5" s="1"/>
  <c r="T14" i="6"/>
  <c r="T11" i="7"/>
  <c r="I39" i="7" s="1"/>
  <c r="I51" i="7" s="1"/>
  <c r="I63" i="7" s="1"/>
  <c r="T6" i="6"/>
  <c r="K40" i="11"/>
  <c r="K52" i="11" s="1"/>
  <c r="K64" i="11" s="1"/>
  <c r="M40" i="11"/>
  <c r="M52" i="11" s="1"/>
  <c r="M64" i="11" s="1"/>
  <c r="N40" i="11"/>
  <c r="N52" i="11" s="1"/>
  <c r="N64" i="11" s="1"/>
  <c r="Q40" i="11"/>
  <c r="Q52" i="11" s="1"/>
  <c r="Q64" i="11" s="1"/>
  <c r="F40" i="11"/>
  <c r="F52" i="11" s="1"/>
  <c r="F64" i="11" s="1"/>
  <c r="B40" i="11"/>
  <c r="C40" i="11"/>
  <c r="C52" i="11" s="1"/>
  <c r="O40" i="11"/>
  <c r="O52" i="11" s="1"/>
  <c r="O64" i="11" s="1"/>
  <c r="R40" i="11"/>
  <c r="R52" i="11" s="1"/>
  <c r="R64" i="11" s="1"/>
  <c r="D40" i="11"/>
  <c r="D52" i="11" s="1"/>
  <c r="L40" i="11"/>
  <c r="L52" i="11" s="1"/>
  <c r="L64" i="11" s="1"/>
  <c r="P40" i="11"/>
  <c r="P52" i="11" s="1"/>
  <c r="P64" i="11" s="1"/>
  <c r="H40" i="11"/>
  <c r="H52" i="11" s="1"/>
  <c r="G40" i="11"/>
  <c r="G52" i="11" s="1"/>
  <c r="G64" i="11" s="1"/>
  <c r="E40" i="11"/>
  <c r="E52" i="11" s="1"/>
  <c r="E64" i="11" s="1"/>
  <c r="J40" i="11"/>
  <c r="J52" i="11" s="1"/>
  <c r="J64" i="11" s="1"/>
  <c r="I62" i="11"/>
  <c r="M34" i="11"/>
  <c r="P34" i="11"/>
  <c r="D34" i="11"/>
  <c r="B34" i="11"/>
  <c r="R34" i="11"/>
  <c r="L34" i="11"/>
  <c r="Q34" i="11"/>
  <c r="G34" i="11"/>
  <c r="K34" i="11"/>
  <c r="C34" i="11"/>
  <c r="O34" i="11"/>
  <c r="J34" i="11"/>
  <c r="H34" i="11"/>
  <c r="E34" i="11"/>
  <c r="F34" i="11"/>
  <c r="N34" i="11"/>
  <c r="I16" i="14"/>
  <c r="L35" i="13"/>
  <c r="O35" i="13"/>
  <c r="Q35" i="13"/>
  <c r="F35" i="13"/>
  <c r="N35" i="13"/>
  <c r="G35" i="13"/>
  <c r="D35" i="13"/>
  <c r="B35" i="13"/>
  <c r="M35" i="13"/>
  <c r="H35" i="13"/>
  <c r="R35" i="13"/>
  <c r="K35" i="13"/>
  <c r="P35" i="13"/>
  <c r="J35" i="13"/>
  <c r="C35" i="13"/>
  <c r="E35" i="13"/>
  <c r="K44" i="11"/>
  <c r="K56" i="11" s="1"/>
  <c r="K68" i="11" s="1"/>
  <c r="P44" i="11"/>
  <c r="P56" i="11" s="1"/>
  <c r="P68" i="11" s="1"/>
  <c r="M44" i="11"/>
  <c r="M56" i="11" s="1"/>
  <c r="M68" i="11" s="1"/>
  <c r="Q44" i="11"/>
  <c r="Q56" i="11" s="1"/>
  <c r="Q68" i="11" s="1"/>
  <c r="B44" i="11"/>
  <c r="E44" i="11"/>
  <c r="E56" i="11" s="1"/>
  <c r="E68" i="11" s="1"/>
  <c r="G44" i="11"/>
  <c r="G56" i="11" s="1"/>
  <c r="G68" i="11" s="1"/>
  <c r="F44" i="11"/>
  <c r="F56" i="11" s="1"/>
  <c r="F68" i="11" s="1"/>
  <c r="D44" i="11"/>
  <c r="C44" i="11"/>
  <c r="N44" i="11"/>
  <c r="N56" i="11" s="1"/>
  <c r="N68" i="11" s="1"/>
  <c r="L44" i="11"/>
  <c r="L56" i="11" s="1"/>
  <c r="L68" i="11" s="1"/>
  <c r="O44" i="11"/>
  <c r="O56" i="11" s="1"/>
  <c r="O68" i="11" s="1"/>
  <c r="R44" i="11"/>
  <c r="R56" i="11" s="1"/>
  <c r="R68" i="11" s="1"/>
  <c r="J44" i="11"/>
  <c r="J56" i="11" s="1"/>
  <c r="J68" i="11" s="1"/>
  <c r="H44" i="11"/>
  <c r="L45" i="11"/>
  <c r="L57" i="11" s="1"/>
  <c r="L69" i="11" s="1"/>
  <c r="O45" i="11"/>
  <c r="O57" i="11" s="1"/>
  <c r="O69" i="11" s="1"/>
  <c r="Q45" i="11"/>
  <c r="Q57" i="11" s="1"/>
  <c r="Q69" i="11" s="1"/>
  <c r="R45" i="11"/>
  <c r="R57" i="11" s="1"/>
  <c r="R69" i="11" s="1"/>
  <c r="H45" i="11"/>
  <c r="K45" i="11"/>
  <c r="K57" i="11" s="1"/>
  <c r="K69" i="11" s="1"/>
  <c r="C45" i="11"/>
  <c r="N45" i="11"/>
  <c r="N57" i="11" s="1"/>
  <c r="N69" i="11" s="1"/>
  <c r="F45" i="11"/>
  <c r="F57" i="11" s="1"/>
  <c r="F69" i="11" s="1"/>
  <c r="M45" i="11"/>
  <c r="M57" i="11" s="1"/>
  <c r="M69" i="11" s="1"/>
  <c r="E45" i="11"/>
  <c r="E57" i="11" s="1"/>
  <c r="E69" i="11" s="1"/>
  <c r="J45" i="11"/>
  <c r="J57" i="11" s="1"/>
  <c r="J69" i="11" s="1"/>
  <c r="P45" i="11"/>
  <c r="P57" i="11" s="1"/>
  <c r="P69" i="11" s="1"/>
  <c r="B45" i="11"/>
  <c r="G45" i="11"/>
  <c r="G57" i="11" s="1"/>
  <c r="G69" i="11" s="1"/>
  <c r="D45" i="11"/>
  <c r="E33" i="11"/>
  <c r="G33" i="11"/>
  <c r="F33" i="11"/>
  <c r="D33" i="11"/>
  <c r="J33" i="11"/>
  <c r="P33" i="11"/>
  <c r="O33" i="11"/>
  <c r="C33" i="11"/>
  <c r="L33" i="11"/>
  <c r="K33" i="11"/>
  <c r="H33" i="11"/>
  <c r="B33" i="11"/>
  <c r="Q33" i="11"/>
  <c r="N33" i="11"/>
  <c r="R33" i="11"/>
  <c r="M33" i="11"/>
  <c r="C38" i="11"/>
  <c r="C50" i="11" s="1"/>
  <c r="M38" i="11"/>
  <c r="M50" i="11" s="1"/>
  <c r="M62" i="11" s="1"/>
  <c r="B38" i="11"/>
  <c r="N38" i="11"/>
  <c r="N50" i="11" s="1"/>
  <c r="N62" i="11" s="1"/>
  <c r="D38" i="11"/>
  <c r="D50" i="11" s="1"/>
  <c r="O38" i="11"/>
  <c r="O50" i="11" s="1"/>
  <c r="O62" i="11" s="1"/>
  <c r="J38" i="11"/>
  <c r="J50" i="11" s="1"/>
  <c r="J62" i="11" s="1"/>
  <c r="K38" i="11"/>
  <c r="K50" i="11" s="1"/>
  <c r="K62" i="11" s="1"/>
  <c r="P38" i="11"/>
  <c r="P50" i="11" s="1"/>
  <c r="P62" i="11" s="1"/>
  <c r="Q38" i="11"/>
  <c r="Q50" i="11" s="1"/>
  <c r="Q62" i="11" s="1"/>
  <c r="R38" i="11"/>
  <c r="R50" i="11" s="1"/>
  <c r="R62" i="11" s="1"/>
  <c r="F38" i="11"/>
  <c r="F50" i="11" s="1"/>
  <c r="F62" i="11" s="1"/>
  <c r="E38" i="11"/>
  <c r="E50" i="11" s="1"/>
  <c r="E62" i="11" s="1"/>
  <c r="H38" i="11"/>
  <c r="H50" i="11" s="1"/>
  <c r="G38" i="11"/>
  <c r="G50" i="11" s="1"/>
  <c r="G62" i="11" s="1"/>
  <c r="L38" i="11"/>
  <c r="L50" i="11" s="1"/>
  <c r="L62" i="11" s="1"/>
  <c r="H37" i="14"/>
  <c r="C37" i="14"/>
  <c r="L37" i="14"/>
  <c r="J37" i="14"/>
  <c r="O37" i="14"/>
  <c r="E37" i="14"/>
  <c r="R37" i="14"/>
  <c r="P37" i="14"/>
  <c r="N37" i="14"/>
  <c r="Q37" i="14"/>
  <c r="G37" i="14"/>
  <c r="F37" i="14"/>
  <c r="M37" i="14"/>
  <c r="K37" i="14"/>
  <c r="D37" i="14"/>
  <c r="B37" i="14"/>
  <c r="O43" i="12"/>
  <c r="O55" i="12" s="1"/>
  <c r="O67" i="12" s="1"/>
  <c r="G43" i="12"/>
  <c r="G55" i="12" s="1"/>
  <c r="G67" i="12" s="1"/>
  <c r="E43" i="12"/>
  <c r="E55" i="12" s="1"/>
  <c r="E67" i="12" s="1"/>
  <c r="B43" i="12"/>
  <c r="M43" i="12"/>
  <c r="M55" i="12" s="1"/>
  <c r="M67" i="12" s="1"/>
  <c r="Q43" i="12"/>
  <c r="Q55" i="12" s="1"/>
  <c r="Q67" i="12" s="1"/>
  <c r="N43" i="12"/>
  <c r="N55" i="12" s="1"/>
  <c r="N67" i="12" s="1"/>
  <c r="D43" i="12"/>
  <c r="D55" i="12" s="1"/>
  <c r="D67" i="12" s="1"/>
  <c r="K43" i="12"/>
  <c r="K55" i="12" s="1"/>
  <c r="K67" i="12" s="1"/>
  <c r="C43" i="12"/>
  <c r="C55" i="12" s="1"/>
  <c r="C67" i="12" s="1"/>
  <c r="P43" i="12"/>
  <c r="P55" i="12" s="1"/>
  <c r="P67" i="12" s="1"/>
  <c r="R43" i="12"/>
  <c r="R55" i="12" s="1"/>
  <c r="R67" i="12" s="1"/>
  <c r="J43" i="12"/>
  <c r="J55" i="12" s="1"/>
  <c r="J67" i="12" s="1"/>
  <c r="H43" i="12"/>
  <c r="H55" i="12" s="1"/>
  <c r="H67" i="12" s="1"/>
  <c r="L43" i="12"/>
  <c r="L55" i="12" s="1"/>
  <c r="L67" i="12" s="1"/>
  <c r="F43" i="12"/>
  <c r="F55" i="12" s="1"/>
  <c r="F67" i="12" s="1"/>
  <c r="D38" i="13"/>
  <c r="D50" i="13" s="1"/>
  <c r="D62" i="13" s="1"/>
  <c r="C38" i="13"/>
  <c r="C50" i="13" s="1"/>
  <c r="C62" i="13" s="1"/>
  <c r="L38" i="13"/>
  <c r="L50" i="13" s="1"/>
  <c r="L62" i="13" s="1"/>
  <c r="E38" i="13"/>
  <c r="E50" i="13" s="1"/>
  <c r="E62" i="13" s="1"/>
  <c r="Q38" i="13"/>
  <c r="Q50" i="13" s="1"/>
  <c r="Q62" i="13" s="1"/>
  <c r="F38" i="13"/>
  <c r="F50" i="13" s="1"/>
  <c r="F62" i="13" s="1"/>
  <c r="O38" i="13"/>
  <c r="O50" i="13" s="1"/>
  <c r="O62" i="13" s="1"/>
  <c r="H38" i="13"/>
  <c r="H50" i="13" s="1"/>
  <c r="H62" i="13" s="1"/>
  <c r="P38" i="13"/>
  <c r="P50" i="13" s="1"/>
  <c r="P62" i="13" s="1"/>
  <c r="B38" i="13"/>
  <c r="G38" i="13"/>
  <c r="G50" i="13" s="1"/>
  <c r="G62" i="13" s="1"/>
  <c r="M38" i="13"/>
  <c r="M50" i="13" s="1"/>
  <c r="M62" i="13" s="1"/>
  <c r="R38" i="13"/>
  <c r="R50" i="13" s="1"/>
  <c r="R62" i="13" s="1"/>
  <c r="N38" i="13"/>
  <c r="N50" i="13" s="1"/>
  <c r="N62" i="13" s="1"/>
  <c r="J38" i="13"/>
  <c r="J50" i="13" s="1"/>
  <c r="J62" i="13" s="1"/>
  <c r="K38" i="13"/>
  <c r="K50" i="13" s="1"/>
  <c r="K62" i="13" s="1"/>
  <c r="I12" i="14"/>
  <c r="I8" i="14"/>
  <c r="C46" i="11"/>
  <c r="G46" i="11"/>
  <c r="G58" i="11" s="1"/>
  <c r="G70" i="11" s="1"/>
  <c r="N46" i="11"/>
  <c r="N58" i="11" s="1"/>
  <c r="N70" i="11" s="1"/>
  <c r="D46" i="11"/>
  <c r="B46" i="11"/>
  <c r="K46" i="11"/>
  <c r="K58" i="11" s="1"/>
  <c r="K70" i="11" s="1"/>
  <c r="P46" i="11"/>
  <c r="P58" i="11" s="1"/>
  <c r="P70" i="11" s="1"/>
  <c r="O46" i="11"/>
  <c r="O58" i="11" s="1"/>
  <c r="O70" i="11" s="1"/>
  <c r="E46" i="11"/>
  <c r="E58" i="11" s="1"/>
  <c r="E70" i="11" s="1"/>
  <c r="L46" i="11"/>
  <c r="L58" i="11" s="1"/>
  <c r="L70" i="11" s="1"/>
  <c r="F46" i="11"/>
  <c r="F58" i="11" s="1"/>
  <c r="F70" i="11" s="1"/>
  <c r="Q46" i="11"/>
  <c r="Q58" i="11" s="1"/>
  <c r="Q70" i="11" s="1"/>
  <c r="R46" i="11"/>
  <c r="R58" i="11" s="1"/>
  <c r="R70" i="11" s="1"/>
  <c r="J46" i="11"/>
  <c r="J58" i="11" s="1"/>
  <c r="J70" i="11" s="1"/>
  <c r="M46" i="11"/>
  <c r="M58" i="11" s="1"/>
  <c r="M70" i="11" s="1"/>
  <c r="H46" i="11"/>
  <c r="I37" i="14"/>
  <c r="T15" i="11"/>
  <c r="I43" i="11" s="1"/>
  <c r="T14" i="12"/>
  <c r="T5" i="13"/>
  <c r="I33" i="13" s="1"/>
  <c r="M45" i="14"/>
  <c r="M57" i="14" s="1"/>
  <c r="M69" i="14" s="1"/>
  <c r="B45" i="14"/>
  <c r="G45" i="14"/>
  <c r="G57" i="14" s="1"/>
  <c r="G69" i="14" s="1"/>
  <c r="E45" i="14"/>
  <c r="E57" i="14" s="1"/>
  <c r="E69" i="14" s="1"/>
  <c r="K45" i="14"/>
  <c r="K57" i="14" s="1"/>
  <c r="K69" i="14" s="1"/>
  <c r="Q45" i="14"/>
  <c r="Q57" i="14" s="1"/>
  <c r="Q69" i="14" s="1"/>
  <c r="N45" i="14"/>
  <c r="N57" i="14" s="1"/>
  <c r="N69" i="14" s="1"/>
  <c r="C45" i="14"/>
  <c r="C57" i="14" s="1"/>
  <c r="C69" i="14" s="1"/>
  <c r="P45" i="14"/>
  <c r="P57" i="14" s="1"/>
  <c r="P69" i="14" s="1"/>
  <c r="H45" i="14"/>
  <c r="H57" i="14" s="1"/>
  <c r="H69" i="14" s="1"/>
  <c r="O45" i="14"/>
  <c r="O57" i="14" s="1"/>
  <c r="O69" i="14" s="1"/>
  <c r="F45" i="14"/>
  <c r="F57" i="14" s="1"/>
  <c r="F69" i="14" s="1"/>
  <c r="R45" i="14"/>
  <c r="R57" i="14" s="1"/>
  <c r="R69" i="14" s="1"/>
  <c r="J45" i="14"/>
  <c r="J57" i="14" s="1"/>
  <c r="J69" i="14" s="1"/>
  <c r="D45" i="14"/>
  <c r="D57" i="14" s="1"/>
  <c r="D69" i="14" s="1"/>
  <c r="L45" i="14"/>
  <c r="L57" i="14" s="1"/>
  <c r="L69" i="14" s="1"/>
  <c r="R39" i="12"/>
  <c r="R51" i="12" s="1"/>
  <c r="R63" i="12" s="1"/>
  <c r="C39" i="12"/>
  <c r="C51" i="12" s="1"/>
  <c r="C63" i="12" s="1"/>
  <c r="Q39" i="12"/>
  <c r="Q51" i="12" s="1"/>
  <c r="Q63" i="12" s="1"/>
  <c r="M39" i="12"/>
  <c r="M51" i="12" s="1"/>
  <c r="M63" i="12" s="1"/>
  <c r="O39" i="12"/>
  <c r="O51" i="12" s="1"/>
  <c r="O63" i="12" s="1"/>
  <c r="L39" i="12"/>
  <c r="L51" i="12" s="1"/>
  <c r="L63" i="12" s="1"/>
  <c r="G39" i="12"/>
  <c r="G51" i="12" s="1"/>
  <c r="G63" i="12" s="1"/>
  <c r="D39" i="12"/>
  <c r="D51" i="12" s="1"/>
  <c r="D63" i="12" s="1"/>
  <c r="N39" i="12"/>
  <c r="N51" i="12" s="1"/>
  <c r="N63" i="12" s="1"/>
  <c r="K39" i="12"/>
  <c r="K51" i="12" s="1"/>
  <c r="K63" i="12" s="1"/>
  <c r="B39" i="12"/>
  <c r="F39" i="12"/>
  <c r="F51" i="12" s="1"/>
  <c r="F63" i="12" s="1"/>
  <c r="J39" i="12"/>
  <c r="J51" i="12" s="1"/>
  <c r="J63" i="12" s="1"/>
  <c r="H39" i="12"/>
  <c r="H51" i="12" s="1"/>
  <c r="H63" i="12" s="1"/>
  <c r="E39" i="12"/>
  <c r="E51" i="12" s="1"/>
  <c r="E63" i="12" s="1"/>
  <c r="P39" i="12"/>
  <c r="P51" i="12" s="1"/>
  <c r="P63" i="12" s="1"/>
  <c r="Q37" i="12"/>
  <c r="O37" i="12"/>
  <c r="E37" i="12"/>
  <c r="K37" i="12"/>
  <c r="B37" i="12"/>
  <c r="R37" i="12"/>
  <c r="J37" i="12"/>
  <c r="F37" i="12"/>
  <c r="H37" i="12"/>
  <c r="D37" i="12"/>
  <c r="L37" i="12"/>
  <c r="C37" i="12"/>
  <c r="N37" i="12"/>
  <c r="M37" i="12"/>
  <c r="P37" i="12"/>
  <c r="G37" i="12"/>
  <c r="Q34" i="13"/>
  <c r="O34" i="13"/>
  <c r="K34" i="13"/>
  <c r="B34" i="13"/>
  <c r="J34" i="13"/>
  <c r="E34" i="13"/>
  <c r="C34" i="13"/>
  <c r="M34" i="13"/>
  <c r="G34" i="13"/>
  <c r="R34" i="13"/>
  <c r="L34" i="13"/>
  <c r="H34" i="13"/>
  <c r="N34" i="13"/>
  <c r="D34" i="13"/>
  <c r="P34" i="13"/>
  <c r="F34" i="13"/>
  <c r="F46" i="14"/>
  <c r="F58" i="14" s="1"/>
  <c r="F70" i="14" s="1"/>
  <c r="G46" i="14"/>
  <c r="G58" i="14" s="1"/>
  <c r="G70" i="14" s="1"/>
  <c r="E46" i="14"/>
  <c r="E58" i="14" s="1"/>
  <c r="E70" i="14" s="1"/>
  <c r="J46" i="14"/>
  <c r="J58" i="14" s="1"/>
  <c r="J70" i="14" s="1"/>
  <c r="L46" i="14"/>
  <c r="L58" i="14" s="1"/>
  <c r="L70" i="14" s="1"/>
  <c r="C46" i="14"/>
  <c r="C58" i="14" s="1"/>
  <c r="C70" i="14" s="1"/>
  <c r="P46" i="14"/>
  <c r="P58" i="14" s="1"/>
  <c r="P70" i="14" s="1"/>
  <c r="B46" i="14"/>
  <c r="Q46" i="14"/>
  <c r="Q58" i="14" s="1"/>
  <c r="Q70" i="14" s="1"/>
  <c r="N46" i="14"/>
  <c r="N58" i="14" s="1"/>
  <c r="N70" i="14" s="1"/>
  <c r="D46" i="14"/>
  <c r="D58" i="14" s="1"/>
  <c r="D70" i="14" s="1"/>
  <c r="O46" i="14"/>
  <c r="O58" i="14" s="1"/>
  <c r="O70" i="14" s="1"/>
  <c r="M46" i="14"/>
  <c r="M58" i="14" s="1"/>
  <c r="M70" i="14" s="1"/>
  <c r="H46" i="14"/>
  <c r="H58" i="14" s="1"/>
  <c r="H70" i="14" s="1"/>
  <c r="R46" i="14"/>
  <c r="R58" i="14" s="1"/>
  <c r="R70" i="14" s="1"/>
  <c r="K46" i="14"/>
  <c r="K58" i="14" s="1"/>
  <c r="K70" i="14" s="1"/>
  <c r="K33" i="12"/>
  <c r="M33" i="12"/>
  <c r="F33" i="12"/>
  <c r="N33" i="12"/>
  <c r="B33" i="12"/>
  <c r="R33" i="12"/>
  <c r="L33" i="12"/>
  <c r="D33" i="12"/>
  <c r="J33" i="12"/>
  <c r="E33" i="12"/>
  <c r="P33" i="12"/>
  <c r="O33" i="12"/>
  <c r="C33" i="12"/>
  <c r="Q33" i="12"/>
  <c r="G33" i="12"/>
  <c r="H33" i="12"/>
  <c r="I56" i="11"/>
  <c r="L41" i="11"/>
  <c r="L53" i="11" s="1"/>
  <c r="L65" i="11" s="1"/>
  <c r="B41" i="11"/>
  <c r="Q41" i="11"/>
  <c r="Q53" i="11" s="1"/>
  <c r="Q65" i="11" s="1"/>
  <c r="P41" i="11"/>
  <c r="P53" i="11" s="1"/>
  <c r="P65" i="11" s="1"/>
  <c r="N41" i="11"/>
  <c r="N53" i="11" s="1"/>
  <c r="N65" i="11" s="1"/>
  <c r="E41" i="11"/>
  <c r="E53" i="11" s="1"/>
  <c r="E65" i="11" s="1"/>
  <c r="M41" i="11"/>
  <c r="M53" i="11" s="1"/>
  <c r="M65" i="11" s="1"/>
  <c r="C41" i="11"/>
  <c r="K41" i="11"/>
  <c r="K53" i="11" s="1"/>
  <c r="K65" i="11" s="1"/>
  <c r="J41" i="11"/>
  <c r="J53" i="11" s="1"/>
  <c r="J65" i="11" s="1"/>
  <c r="G41" i="11"/>
  <c r="G53" i="11" s="1"/>
  <c r="G65" i="11" s="1"/>
  <c r="D41" i="11"/>
  <c r="H41" i="11"/>
  <c r="R41" i="11"/>
  <c r="R53" i="11" s="1"/>
  <c r="R65" i="11" s="1"/>
  <c r="F41" i="11"/>
  <c r="F53" i="11" s="1"/>
  <c r="F65" i="11" s="1"/>
  <c r="O41" i="11"/>
  <c r="O53" i="11" s="1"/>
  <c r="O65" i="11" s="1"/>
  <c r="J39" i="14"/>
  <c r="J51" i="14" s="1"/>
  <c r="J63" i="14" s="1"/>
  <c r="G39" i="14"/>
  <c r="G51" i="14" s="1"/>
  <c r="G63" i="14" s="1"/>
  <c r="B39" i="14"/>
  <c r="F39" i="14"/>
  <c r="F51" i="14" s="1"/>
  <c r="F63" i="14" s="1"/>
  <c r="N39" i="14"/>
  <c r="N51" i="14" s="1"/>
  <c r="N63" i="14" s="1"/>
  <c r="E39" i="14"/>
  <c r="E51" i="14" s="1"/>
  <c r="E63" i="14" s="1"/>
  <c r="K39" i="14"/>
  <c r="K51" i="14" s="1"/>
  <c r="K63" i="14" s="1"/>
  <c r="Q39" i="14"/>
  <c r="Q51" i="14" s="1"/>
  <c r="Q63" i="14" s="1"/>
  <c r="H39" i="14"/>
  <c r="H51" i="14" s="1"/>
  <c r="H63" i="14" s="1"/>
  <c r="D39" i="14"/>
  <c r="D51" i="14" s="1"/>
  <c r="D63" i="14" s="1"/>
  <c r="M39" i="14"/>
  <c r="M51" i="14" s="1"/>
  <c r="M63" i="14" s="1"/>
  <c r="P39" i="14"/>
  <c r="P51" i="14" s="1"/>
  <c r="P63" i="14" s="1"/>
  <c r="L39" i="14"/>
  <c r="L51" i="14" s="1"/>
  <c r="L63" i="14" s="1"/>
  <c r="O39" i="14"/>
  <c r="O51" i="14" s="1"/>
  <c r="O63" i="14" s="1"/>
  <c r="C39" i="14"/>
  <c r="C51" i="14" s="1"/>
  <c r="C63" i="14" s="1"/>
  <c r="R39" i="14"/>
  <c r="R51" i="14" s="1"/>
  <c r="R63" i="14" s="1"/>
  <c r="K44" i="12"/>
  <c r="K56" i="12" s="1"/>
  <c r="K68" i="12" s="1"/>
  <c r="C44" i="12"/>
  <c r="C56" i="12" s="1"/>
  <c r="C68" i="12" s="1"/>
  <c r="R44" i="12"/>
  <c r="R56" i="12" s="1"/>
  <c r="R68" i="12" s="1"/>
  <c r="E44" i="12"/>
  <c r="E56" i="12" s="1"/>
  <c r="E68" i="12" s="1"/>
  <c r="O44" i="12"/>
  <c r="O56" i="12" s="1"/>
  <c r="O68" i="12" s="1"/>
  <c r="L44" i="12"/>
  <c r="L56" i="12" s="1"/>
  <c r="L68" i="12" s="1"/>
  <c r="G44" i="12"/>
  <c r="G56" i="12" s="1"/>
  <c r="G68" i="12" s="1"/>
  <c r="N44" i="12"/>
  <c r="N56" i="12" s="1"/>
  <c r="N68" i="12" s="1"/>
  <c r="B44" i="12"/>
  <c r="J44" i="12"/>
  <c r="J56" i="12" s="1"/>
  <c r="J68" i="12" s="1"/>
  <c r="P44" i="12"/>
  <c r="P56" i="12" s="1"/>
  <c r="P68" i="12" s="1"/>
  <c r="D44" i="12"/>
  <c r="D56" i="12" s="1"/>
  <c r="D68" i="12" s="1"/>
  <c r="Q44" i="12"/>
  <c r="Q56" i="12" s="1"/>
  <c r="Q68" i="12" s="1"/>
  <c r="F44" i="12"/>
  <c r="F56" i="12" s="1"/>
  <c r="F68" i="12" s="1"/>
  <c r="M44" i="12"/>
  <c r="M56" i="12" s="1"/>
  <c r="M68" i="12" s="1"/>
  <c r="H44" i="12"/>
  <c r="H56" i="12" s="1"/>
  <c r="H68" i="12" s="1"/>
  <c r="J38" i="14"/>
  <c r="J50" i="14" s="1"/>
  <c r="J62" i="14" s="1"/>
  <c r="K38" i="14"/>
  <c r="K50" i="14" s="1"/>
  <c r="K62" i="14" s="1"/>
  <c r="H38" i="14"/>
  <c r="H50" i="14" s="1"/>
  <c r="H62" i="14" s="1"/>
  <c r="O38" i="14"/>
  <c r="O50" i="14" s="1"/>
  <c r="O62" i="14" s="1"/>
  <c r="Q38" i="14"/>
  <c r="Q50" i="14" s="1"/>
  <c r="Q62" i="14" s="1"/>
  <c r="P38" i="14"/>
  <c r="P50" i="14" s="1"/>
  <c r="P62" i="14" s="1"/>
  <c r="R38" i="14"/>
  <c r="R50" i="14" s="1"/>
  <c r="R62" i="14" s="1"/>
  <c r="M38" i="14"/>
  <c r="M50" i="14" s="1"/>
  <c r="M62" i="14" s="1"/>
  <c r="B38" i="14"/>
  <c r="C38" i="14"/>
  <c r="C50" i="14" s="1"/>
  <c r="C62" i="14" s="1"/>
  <c r="D38" i="14"/>
  <c r="D50" i="14" s="1"/>
  <c r="D62" i="14" s="1"/>
  <c r="L38" i="14"/>
  <c r="L50" i="14" s="1"/>
  <c r="L62" i="14" s="1"/>
  <c r="N38" i="14"/>
  <c r="N50" i="14" s="1"/>
  <c r="N62" i="14" s="1"/>
  <c r="E38" i="14"/>
  <c r="E50" i="14" s="1"/>
  <c r="E62" i="14" s="1"/>
  <c r="F38" i="14"/>
  <c r="F50" i="14" s="1"/>
  <c r="F62" i="14" s="1"/>
  <c r="G38" i="14"/>
  <c r="G50" i="14" s="1"/>
  <c r="G62" i="14" s="1"/>
  <c r="J38" i="12"/>
  <c r="J50" i="12" s="1"/>
  <c r="J62" i="12" s="1"/>
  <c r="D38" i="12"/>
  <c r="D50" i="12" s="1"/>
  <c r="D62" i="12" s="1"/>
  <c r="O38" i="12"/>
  <c r="O50" i="12" s="1"/>
  <c r="O62" i="12" s="1"/>
  <c r="F38" i="12"/>
  <c r="F50" i="12" s="1"/>
  <c r="F62" i="12" s="1"/>
  <c r="R38" i="12"/>
  <c r="R50" i="12" s="1"/>
  <c r="R62" i="12" s="1"/>
  <c r="K38" i="12"/>
  <c r="K50" i="12" s="1"/>
  <c r="K62" i="12" s="1"/>
  <c r="Q38" i="12"/>
  <c r="Q50" i="12" s="1"/>
  <c r="Q62" i="12" s="1"/>
  <c r="M38" i="12"/>
  <c r="M50" i="12" s="1"/>
  <c r="M62" i="12" s="1"/>
  <c r="N38" i="12"/>
  <c r="N50" i="12" s="1"/>
  <c r="N62" i="12" s="1"/>
  <c r="B38" i="12"/>
  <c r="C38" i="12"/>
  <c r="C50" i="12" s="1"/>
  <c r="C62" i="12" s="1"/>
  <c r="L38" i="12"/>
  <c r="L50" i="12" s="1"/>
  <c r="L62" i="12" s="1"/>
  <c r="P38" i="12"/>
  <c r="P50" i="12" s="1"/>
  <c r="P62" i="12" s="1"/>
  <c r="E38" i="12"/>
  <c r="E50" i="12" s="1"/>
  <c r="E62" i="12" s="1"/>
  <c r="G38" i="12"/>
  <c r="G50" i="12" s="1"/>
  <c r="G62" i="12" s="1"/>
  <c r="H38" i="12"/>
  <c r="H50" i="12" s="1"/>
  <c r="H62" i="12" s="1"/>
  <c r="C42" i="14"/>
  <c r="C54" i="14" s="1"/>
  <c r="C66" i="14" s="1"/>
  <c r="H42" i="14"/>
  <c r="H54" i="14" s="1"/>
  <c r="H66" i="14" s="1"/>
  <c r="G42" i="14"/>
  <c r="G54" i="14" s="1"/>
  <c r="G66" i="14" s="1"/>
  <c r="O42" i="14"/>
  <c r="O54" i="14" s="1"/>
  <c r="O66" i="14" s="1"/>
  <c r="R42" i="14"/>
  <c r="R54" i="14" s="1"/>
  <c r="R66" i="14" s="1"/>
  <c r="B42" i="14"/>
  <c r="P42" i="14"/>
  <c r="P54" i="14" s="1"/>
  <c r="P66" i="14" s="1"/>
  <c r="F42" i="14"/>
  <c r="F54" i="14" s="1"/>
  <c r="F66" i="14" s="1"/>
  <c r="L42" i="14"/>
  <c r="L54" i="14" s="1"/>
  <c r="L66" i="14" s="1"/>
  <c r="E42" i="14"/>
  <c r="E54" i="14" s="1"/>
  <c r="E66" i="14" s="1"/>
  <c r="K42" i="14"/>
  <c r="K54" i="14" s="1"/>
  <c r="K66" i="14" s="1"/>
  <c r="N42" i="14"/>
  <c r="N54" i="14" s="1"/>
  <c r="N66" i="14" s="1"/>
  <c r="J42" i="14"/>
  <c r="J54" i="14" s="1"/>
  <c r="J66" i="14" s="1"/>
  <c r="M42" i="14"/>
  <c r="M54" i="14" s="1"/>
  <c r="M66" i="14" s="1"/>
  <c r="Q42" i="14"/>
  <c r="Q54" i="14" s="1"/>
  <c r="Q66" i="14" s="1"/>
  <c r="D42" i="14"/>
  <c r="D54" i="14" s="1"/>
  <c r="D66" i="14" s="1"/>
  <c r="K42" i="11"/>
  <c r="K54" i="11" s="1"/>
  <c r="K66" i="11" s="1"/>
  <c r="B42" i="11"/>
  <c r="G42" i="11"/>
  <c r="G54" i="11" s="1"/>
  <c r="G66" i="11" s="1"/>
  <c r="Q42" i="11"/>
  <c r="Q54" i="11" s="1"/>
  <c r="Q66" i="11" s="1"/>
  <c r="L42" i="11"/>
  <c r="L54" i="11" s="1"/>
  <c r="L66" i="11" s="1"/>
  <c r="P42" i="11"/>
  <c r="P54" i="11" s="1"/>
  <c r="P66" i="11" s="1"/>
  <c r="F42" i="11"/>
  <c r="F54" i="11" s="1"/>
  <c r="F66" i="11" s="1"/>
  <c r="N42" i="11"/>
  <c r="N54" i="11" s="1"/>
  <c r="N66" i="11" s="1"/>
  <c r="R42" i="11"/>
  <c r="R54" i="11" s="1"/>
  <c r="R66" i="11" s="1"/>
  <c r="C42" i="11"/>
  <c r="E42" i="11"/>
  <c r="E54" i="11" s="1"/>
  <c r="E66" i="11" s="1"/>
  <c r="J42" i="11"/>
  <c r="J54" i="11" s="1"/>
  <c r="J66" i="11" s="1"/>
  <c r="M42" i="11"/>
  <c r="M54" i="11" s="1"/>
  <c r="M66" i="11" s="1"/>
  <c r="O42" i="11"/>
  <c r="O54" i="11" s="1"/>
  <c r="O66" i="11" s="1"/>
  <c r="H42" i="11"/>
  <c r="D42" i="11"/>
  <c r="I46" i="12"/>
  <c r="I58" i="12" s="1"/>
  <c r="I70" i="12" s="1"/>
  <c r="E46" i="12"/>
  <c r="E58" i="12" s="1"/>
  <c r="E70" i="12" s="1"/>
  <c r="G46" i="12"/>
  <c r="G58" i="12" s="1"/>
  <c r="G70" i="12" s="1"/>
  <c r="B46" i="12"/>
  <c r="J46" i="12"/>
  <c r="J58" i="12" s="1"/>
  <c r="J70" i="12" s="1"/>
  <c r="Q46" i="12"/>
  <c r="Q58" i="12" s="1"/>
  <c r="Q70" i="12" s="1"/>
  <c r="K46" i="12"/>
  <c r="K58" i="12" s="1"/>
  <c r="K70" i="12" s="1"/>
  <c r="O46" i="12"/>
  <c r="O58" i="12" s="1"/>
  <c r="O70" i="12" s="1"/>
  <c r="R46" i="12"/>
  <c r="R58" i="12" s="1"/>
  <c r="R70" i="12" s="1"/>
  <c r="L46" i="12"/>
  <c r="L58" i="12" s="1"/>
  <c r="L70" i="12" s="1"/>
  <c r="F46" i="12"/>
  <c r="F58" i="12" s="1"/>
  <c r="F70" i="12" s="1"/>
  <c r="H46" i="12"/>
  <c r="H58" i="12" s="1"/>
  <c r="H70" i="12" s="1"/>
  <c r="C46" i="12"/>
  <c r="C58" i="12" s="1"/>
  <c r="C70" i="12" s="1"/>
  <c r="D46" i="12"/>
  <c r="D58" i="12" s="1"/>
  <c r="D70" i="12" s="1"/>
  <c r="P46" i="12"/>
  <c r="P58" i="12" s="1"/>
  <c r="P70" i="12" s="1"/>
  <c r="M46" i="12"/>
  <c r="M58" i="12" s="1"/>
  <c r="M70" i="12" s="1"/>
  <c r="N46" i="12"/>
  <c r="N58" i="12" s="1"/>
  <c r="N70" i="12" s="1"/>
  <c r="T9" i="13"/>
  <c r="I37" i="13" s="1"/>
  <c r="E41" i="12"/>
  <c r="E53" i="12" s="1"/>
  <c r="E65" i="12" s="1"/>
  <c r="H41" i="12"/>
  <c r="H53" i="12" s="1"/>
  <c r="H65" i="12" s="1"/>
  <c r="K41" i="12"/>
  <c r="K53" i="12" s="1"/>
  <c r="K65" i="12" s="1"/>
  <c r="C41" i="12"/>
  <c r="C53" i="12" s="1"/>
  <c r="C65" i="12" s="1"/>
  <c r="O41" i="12"/>
  <c r="O53" i="12" s="1"/>
  <c r="O65" i="12" s="1"/>
  <c r="R41" i="12"/>
  <c r="R53" i="12" s="1"/>
  <c r="R65" i="12" s="1"/>
  <c r="P41" i="12"/>
  <c r="P53" i="12" s="1"/>
  <c r="P65" i="12" s="1"/>
  <c r="F41" i="12"/>
  <c r="F53" i="12" s="1"/>
  <c r="F65" i="12" s="1"/>
  <c r="D41" i="12"/>
  <c r="D53" i="12" s="1"/>
  <c r="D65" i="12" s="1"/>
  <c r="N41" i="12"/>
  <c r="N53" i="12" s="1"/>
  <c r="N65" i="12" s="1"/>
  <c r="G41" i="12"/>
  <c r="G53" i="12" s="1"/>
  <c r="G65" i="12" s="1"/>
  <c r="M41" i="12"/>
  <c r="M53" i="12" s="1"/>
  <c r="M65" i="12" s="1"/>
  <c r="J41" i="12"/>
  <c r="J53" i="12" s="1"/>
  <c r="J65" i="12" s="1"/>
  <c r="Q41" i="12"/>
  <c r="Q53" i="12" s="1"/>
  <c r="Q65" i="12" s="1"/>
  <c r="L41" i="12"/>
  <c r="L53" i="12" s="1"/>
  <c r="L65" i="12" s="1"/>
  <c r="B41" i="12"/>
  <c r="P33" i="14"/>
  <c r="B33" i="14"/>
  <c r="G33" i="14"/>
  <c r="R33" i="14"/>
  <c r="H33" i="14"/>
  <c r="D33" i="14"/>
  <c r="E33" i="14"/>
  <c r="N33" i="14"/>
  <c r="O33" i="14"/>
  <c r="L33" i="14"/>
  <c r="J33" i="14"/>
  <c r="Q33" i="14"/>
  <c r="C33" i="14"/>
  <c r="F33" i="14"/>
  <c r="K33" i="14"/>
  <c r="M33" i="14"/>
  <c r="E43" i="14"/>
  <c r="E55" i="14" s="1"/>
  <c r="E67" i="14" s="1"/>
  <c r="J43" i="14"/>
  <c r="J55" i="14" s="1"/>
  <c r="J67" i="14" s="1"/>
  <c r="F43" i="14"/>
  <c r="F55" i="14" s="1"/>
  <c r="F67" i="14" s="1"/>
  <c r="K43" i="14"/>
  <c r="K55" i="14" s="1"/>
  <c r="K67" i="14" s="1"/>
  <c r="M43" i="14"/>
  <c r="M55" i="14" s="1"/>
  <c r="M67" i="14" s="1"/>
  <c r="H43" i="14"/>
  <c r="H55" i="14" s="1"/>
  <c r="H67" i="14" s="1"/>
  <c r="L43" i="14"/>
  <c r="L55" i="14" s="1"/>
  <c r="L67" i="14" s="1"/>
  <c r="R43" i="14"/>
  <c r="R55" i="14" s="1"/>
  <c r="R67" i="14" s="1"/>
  <c r="O43" i="14"/>
  <c r="O55" i="14" s="1"/>
  <c r="O67" i="14" s="1"/>
  <c r="P43" i="14"/>
  <c r="P55" i="14" s="1"/>
  <c r="P67" i="14" s="1"/>
  <c r="N43" i="14"/>
  <c r="N55" i="14" s="1"/>
  <c r="N67" i="14" s="1"/>
  <c r="B43" i="14"/>
  <c r="G43" i="14"/>
  <c r="G55" i="14" s="1"/>
  <c r="G67" i="14" s="1"/>
  <c r="Q43" i="14"/>
  <c r="Q55" i="14" s="1"/>
  <c r="Q67" i="14" s="1"/>
  <c r="D43" i="14"/>
  <c r="D55" i="14" s="1"/>
  <c r="D67" i="14" s="1"/>
  <c r="C43" i="14"/>
  <c r="C55" i="14" s="1"/>
  <c r="C67" i="14" s="1"/>
  <c r="N43" i="13"/>
  <c r="N55" i="13" s="1"/>
  <c r="N67" i="13" s="1"/>
  <c r="J43" i="13"/>
  <c r="J55" i="13" s="1"/>
  <c r="J67" i="13" s="1"/>
  <c r="H43" i="13"/>
  <c r="H55" i="13" s="1"/>
  <c r="H67" i="13" s="1"/>
  <c r="R43" i="13"/>
  <c r="R55" i="13" s="1"/>
  <c r="R67" i="13" s="1"/>
  <c r="C43" i="13"/>
  <c r="C55" i="13" s="1"/>
  <c r="C67" i="13" s="1"/>
  <c r="P43" i="13"/>
  <c r="P55" i="13" s="1"/>
  <c r="P67" i="13" s="1"/>
  <c r="K43" i="13"/>
  <c r="K55" i="13" s="1"/>
  <c r="K67" i="13" s="1"/>
  <c r="L43" i="13"/>
  <c r="L55" i="13" s="1"/>
  <c r="L67" i="13" s="1"/>
  <c r="E43" i="13"/>
  <c r="E55" i="13" s="1"/>
  <c r="E67" i="13" s="1"/>
  <c r="F43" i="13"/>
  <c r="F55" i="13" s="1"/>
  <c r="F67" i="13" s="1"/>
  <c r="M43" i="13"/>
  <c r="M55" i="13" s="1"/>
  <c r="M67" i="13" s="1"/>
  <c r="G43" i="13"/>
  <c r="G55" i="13" s="1"/>
  <c r="G67" i="13" s="1"/>
  <c r="B43" i="13"/>
  <c r="Q43" i="13"/>
  <c r="Q55" i="13" s="1"/>
  <c r="Q67" i="13" s="1"/>
  <c r="O43" i="13"/>
  <c r="O55" i="13" s="1"/>
  <c r="O67" i="13" s="1"/>
  <c r="D43" i="13"/>
  <c r="D55" i="13" s="1"/>
  <c r="D67" i="13" s="1"/>
  <c r="I40" i="11"/>
  <c r="I52" i="11" s="1"/>
  <c r="K36" i="11"/>
  <c r="E36" i="11"/>
  <c r="O36" i="11"/>
  <c r="L36" i="11"/>
  <c r="H36" i="11"/>
  <c r="Q36" i="11"/>
  <c r="R36" i="11"/>
  <c r="B36" i="11"/>
  <c r="C36" i="11"/>
  <c r="J36" i="11"/>
  <c r="P36" i="11"/>
  <c r="F36" i="11"/>
  <c r="N36" i="11"/>
  <c r="M36" i="11"/>
  <c r="G36" i="11"/>
  <c r="D36" i="11"/>
  <c r="I41" i="11"/>
  <c r="I34" i="11"/>
  <c r="I39" i="14"/>
  <c r="I51" i="14" s="1"/>
  <c r="I63" i="14" s="1"/>
  <c r="I44" i="12"/>
  <c r="I56" i="12" s="1"/>
  <c r="I68" i="12" s="1"/>
  <c r="I38" i="14"/>
  <c r="I50" i="14" s="1"/>
  <c r="I62" i="14" s="1"/>
  <c r="O39" i="13"/>
  <c r="O51" i="13" s="1"/>
  <c r="O63" i="13" s="1"/>
  <c r="F39" i="13"/>
  <c r="F51" i="13" s="1"/>
  <c r="F63" i="13" s="1"/>
  <c r="E39" i="13"/>
  <c r="E51" i="13" s="1"/>
  <c r="E63" i="13" s="1"/>
  <c r="J39" i="13"/>
  <c r="J51" i="13" s="1"/>
  <c r="J63" i="13" s="1"/>
  <c r="D39" i="13"/>
  <c r="D51" i="13" s="1"/>
  <c r="D63" i="13" s="1"/>
  <c r="L39" i="13"/>
  <c r="L51" i="13" s="1"/>
  <c r="L63" i="13" s="1"/>
  <c r="G39" i="13"/>
  <c r="G51" i="13" s="1"/>
  <c r="G63" i="13" s="1"/>
  <c r="M39" i="13"/>
  <c r="M51" i="13" s="1"/>
  <c r="M63" i="13" s="1"/>
  <c r="N39" i="13"/>
  <c r="N51" i="13" s="1"/>
  <c r="N63" i="13" s="1"/>
  <c r="B39" i="13"/>
  <c r="K39" i="13"/>
  <c r="K51" i="13" s="1"/>
  <c r="K63" i="13" s="1"/>
  <c r="H39" i="13"/>
  <c r="H51" i="13" s="1"/>
  <c r="H63" i="13" s="1"/>
  <c r="Q39" i="13"/>
  <c r="Q51" i="13" s="1"/>
  <c r="Q63" i="13" s="1"/>
  <c r="P39" i="13"/>
  <c r="P51" i="13" s="1"/>
  <c r="P63" i="13" s="1"/>
  <c r="R39" i="13"/>
  <c r="R51" i="13" s="1"/>
  <c r="R63" i="13" s="1"/>
  <c r="C39" i="13"/>
  <c r="C51" i="13" s="1"/>
  <c r="C63" i="13" s="1"/>
  <c r="M35" i="14"/>
  <c r="F35" i="14"/>
  <c r="E35" i="14"/>
  <c r="O35" i="14"/>
  <c r="C35" i="14"/>
  <c r="N35" i="14"/>
  <c r="G35" i="14"/>
  <c r="H35" i="14"/>
  <c r="D35" i="14"/>
  <c r="R35" i="14"/>
  <c r="B35" i="14"/>
  <c r="K35" i="14"/>
  <c r="L35" i="14"/>
  <c r="J35" i="14"/>
  <c r="Q35" i="14"/>
  <c r="P35" i="14"/>
  <c r="T11" i="11"/>
  <c r="I39" i="11" s="1"/>
  <c r="I51" i="11" s="1"/>
  <c r="I38" i="12"/>
  <c r="I50" i="12" s="1"/>
  <c r="I62" i="12" s="1"/>
  <c r="I35" i="13"/>
  <c r="T17" i="13"/>
  <c r="I45" i="13" s="1"/>
  <c r="T7" i="11"/>
  <c r="I35" i="11" s="1"/>
  <c r="E46" i="13"/>
  <c r="E58" i="13" s="1"/>
  <c r="E70" i="13" s="1"/>
  <c r="O46" i="13"/>
  <c r="O58" i="13" s="1"/>
  <c r="O70" i="13" s="1"/>
  <c r="Q46" i="13"/>
  <c r="Q58" i="13" s="1"/>
  <c r="Q70" i="13" s="1"/>
  <c r="B46" i="13"/>
  <c r="J46" i="13"/>
  <c r="J58" i="13" s="1"/>
  <c r="J70" i="13" s="1"/>
  <c r="K46" i="13"/>
  <c r="K58" i="13" s="1"/>
  <c r="K70" i="13" s="1"/>
  <c r="C46" i="13"/>
  <c r="C58" i="13" s="1"/>
  <c r="C70" i="13" s="1"/>
  <c r="R46" i="13"/>
  <c r="R58" i="13" s="1"/>
  <c r="R70" i="13" s="1"/>
  <c r="G46" i="13"/>
  <c r="G58" i="13" s="1"/>
  <c r="G70" i="13" s="1"/>
  <c r="N46" i="13"/>
  <c r="N58" i="13" s="1"/>
  <c r="N70" i="13" s="1"/>
  <c r="H46" i="13"/>
  <c r="H58" i="13" s="1"/>
  <c r="H70" i="13" s="1"/>
  <c r="D46" i="13"/>
  <c r="D58" i="13" s="1"/>
  <c r="D70" i="13" s="1"/>
  <c r="L46" i="13"/>
  <c r="L58" i="13" s="1"/>
  <c r="L70" i="13" s="1"/>
  <c r="M46" i="13"/>
  <c r="M58" i="13" s="1"/>
  <c r="M70" i="13" s="1"/>
  <c r="P46" i="13"/>
  <c r="P58" i="13" s="1"/>
  <c r="P70" i="13" s="1"/>
  <c r="F46" i="13"/>
  <c r="F58" i="13" s="1"/>
  <c r="F70" i="13" s="1"/>
  <c r="T6" i="12"/>
  <c r="I34" i="12" s="1"/>
  <c r="I42" i="14"/>
  <c r="I54" i="14" s="1"/>
  <c r="I66" i="14" s="1"/>
  <c r="C41" i="13"/>
  <c r="C53" i="13" s="1"/>
  <c r="C65" i="13" s="1"/>
  <c r="H41" i="13"/>
  <c r="H53" i="13" s="1"/>
  <c r="H65" i="13" s="1"/>
  <c r="F41" i="13"/>
  <c r="F53" i="13" s="1"/>
  <c r="F65" i="13" s="1"/>
  <c r="L41" i="13"/>
  <c r="L53" i="13" s="1"/>
  <c r="L65" i="13" s="1"/>
  <c r="Q41" i="13"/>
  <c r="Q53" i="13" s="1"/>
  <c r="Q65" i="13" s="1"/>
  <c r="P41" i="13"/>
  <c r="P53" i="13" s="1"/>
  <c r="P65" i="13" s="1"/>
  <c r="E41" i="13"/>
  <c r="E53" i="13" s="1"/>
  <c r="E65" i="13" s="1"/>
  <c r="R41" i="13"/>
  <c r="R53" i="13" s="1"/>
  <c r="R65" i="13" s="1"/>
  <c r="K41" i="13"/>
  <c r="K53" i="13" s="1"/>
  <c r="K65" i="13" s="1"/>
  <c r="B41" i="13"/>
  <c r="O41" i="13"/>
  <c r="O53" i="13" s="1"/>
  <c r="O65" i="13" s="1"/>
  <c r="D41" i="13"/>
  <c r="D53" i="13" s="1"/>
  <c r="D65" i="13" s="1"/>
  <c r="N41" i="13"/>
  <c r="N53" i="13" s="1"/>
  <c r="N65" i="13" s="1"/>
  <c r="G41" i="13"/>
  <c r="G53" i="13" s="1"/>
  <c r="G65" i="13" s="1"/>
  <c r="M41" i="13"/>
  <c r="M53" i="13" s="1"/>
  <c r="M65" i="13" s="1"/>
  <c r="J41" i="13"/>
  <c r="J53" i="13" s="1"/>
  <c r="J65" i="13" s="1"/>
  <c r="D38" i="5" l="1"/>
  <c r="D50" i="5" s="1"/>
  <c r="D62" i="5" s="1"/>
  <c r="M38" i="5"/>
  <c r="M50" i="5" s="1"/>
  <c r="M62" i="5" s="1"/>
  <c r="H38" i="5"/>
  <c r="H50" i="5" s="1"/>
  <c r="H62" i="5" s="1"/>
  <c r="E38" i="5"/>
  <c r="E50" i="5" s="1"/>
  <c r="E62" i="5" s="1"/>
  <c r="J38" i="5"/>
  <c r="J50" i="5" s="1"/>
  <c r="J62" i="5" s="1"/>
  <c r="G38" i="5"/>
  <c r="G50" i="5" s="1"/>
  <c r="G62" i="5" s="1"/>
  <c r="C38" i="5"/>
  <c r="C50" i="5" s="1"/>
  <c r="C62" i="5" s="1"/>
  <c r="I61" i="8"/>
  <c r="O89" i="8"/>
  <c r="E89" i="8"/>
  <c r="F89" i="8"/>
  <c r="L89" i="8"/>
  <c r="K89" i="8"/>
  <c r="M89" i="8"/>
  <c r="C89" i="8"/>
  <c r="G89" i="8"/>
  <c r="P89" i="8"/>
  <c r="H89" i="8"/>
  <c r="Q89" i="8"/>
  <c r="B89" i="8"/>
  <c r="D89" i="8"/>
  <c r="J89" i="8"/>
  <c r="B90" i="5"/>
  <c r="G90" i="5"/>
  <c r="F90" i="5"/>
  <c r="M90" i="5"/>
  <c r="C90" i="5"/>
  <c r="L90" i="5"/>
  <c r="P90" i="5"/>
  <c r="O90" i="5"/>
  <c r="D90" i="5"/>
  <c r="H90" i="5"/>
  <c r="E90" i="5"/>
  <c r="Q90" i="5"/>
  <c r="K90" i="5"/>
  <c r="J90" i="5"/>
  <c r="B84" i="7"/>
  <c r="F84" i="7"/>
  <c r="K84" i="7"/>
  <c r="L84" i="7"/>
  <c r="P84" i="7"/>
  <c r="D84" i="7"/>
  <c r="H84" i="7"/>
  <c r="Q84" i="7"/>
  <c r="O84" i="7"/>
  <c r="M84" i="7"/>
  <c r="E84" i="7"/>
  <c r="J84" i="7"/>
  <c r="G84" i="7"/>
  <c r="C84" i="7"/>
  <c r="F92" i="7"/>
  <c r="G92" i="7"/>
  <c r="H92" i="7"/>
  <c r="J92" i="7"/>
  <c r="K92" i="7"/>
  <c r="M92" i="7"/>
  <c r="P92" i="7"/>
  <c r="D92" i="7"/>
  <c r="E92" i="7"/>
  <c r="L92" i="7"/>
  <c r="O92" i="7"/>
  <c r="C92" i="7"/>
  <c r="B92" i="7"/>
  <c r="Q92" i="7"/>
  <c r="M84" i="5"/>
  <c r="L84" i="5"/>
  <c r="F84" i="5"/>
  <c r="J84" i="5"/>
  <c r="H84" i="5"/>
  <c r="P84" i="5"/>
  <c r="G84" i="5"/>
  <c r="E84" i="5"/>
  <c r="D84" i="5"/>
  <c r="K84" i="5"/>
  <c r="Q84" i="5"/>
  <c r="B84" i="5"/>
  <c r="C84" i="5"/>
  <c r="O84" i="5"/>
  <c r="H87" i="7"/>
  <c r="P87" i="7"/>
  <c r="J87" i="7"/>
  <c r="D87" i="7"/>
  <c r="K87" i="7"/>
  <c r="M87" i="7"/>
  <c r="Q87" i="7"/>
  <c r="O87" i="7"/>
  <c r="G87" i="7"/>
  <c r="L87" i="7"/>
  <c r="F87" i="7"/>
  <c r="E87" i="7"/>
  <c r="B87" i="7"/>
  <c r="C87" i="7"/>
  <c r="B95" i="7"/>
  <c r="L95" i="7"/>
  <c r="K95" i="7"/>
  <c r="M95" i="7"/>
  <c r="J95" i="7"/>
  <c r="H95" i="7"/>
  <c r="G95" i="7"/>
  <c r="O95" i="7"/>
  <c r="D95" i="7"/>
  <c r="C95" i="7"/>
  <c r="F95" i="7"/>
  <c r="P95" i="7"/>
  <c r="Q95" i="7"/>
  <c r="E95" i="7"/>
  <c r="B86" i="7"/>
  <c r="Q86" i="7"/>
  <c r="F86" i="7"/>
  <c r="E86" i="7"/>
  <c r="K86" i="7"/>
  <c r="O86" i="7"/>
  <c r="H86" i="7"/>
  <c r="D86" i="7"/>
  <c r="G86" i="7"/>
  <c r="M86" i="7"/>
  <c r="L86" i="7"/>
  <c r="J86" i="7"/>
  <c r="C86" i="7"/>
  <c r="P86" i="7"/>
  <c r="B94" i="7"/>
  <c r="M94" i="7"/>
  <c r="F94" i="7"/>
  <c r="P94" i="7"/>
  <c r="E94" i="7"/>
  <c r="Q94" i="7"/>
  <c r="J94" i="7"/>
  <c r="K94" i="7"/>
  <c r="H94" i="7"/>
  <c r="L94" i="7"/>
  <c r="C94" i="7"/>
  <c r="G94" i="7"/>
  <c r="O94" i="7"/>
  <c r="D94" i="7"/>
  <c r="B85" i="7"/>
  <c r="O85" i="7"/>
  <c r="E85" i="7"/>
  <c r="L85" i="7"/>
  <c r="G85" i="7"/>
  <c r="Q85" i="7"/>
  <c r="C85" i="7"/>
  <c r="H85" i="7"/>
  <c r="F85" i="7"/>
  <c r="K85" i="7"/>
  <c r="P85" i="7"/>
  <c r="M85" i="7"/>
  <c r="D85" i="7"/>
  <c r="J85" i="7"/>
  <c r="B93" i="7"/>
  <c r="K93" i="7"/>
  <c r="E93" i="7"/>
  <c r="M93" i="7"/>
  <c r="H93" i="7"/>
  <c r="C93" i="7"/>
  <c r="D93" i="7"/>
  <c r="F93" i="7"/>
  <c r="G93" i="7"/>
  <c r="J93" i="7"/>
  <c r="P93" i="7"/>
  <c r="O93" i="7"/>
  <c r="L93" i="7"/>
  <c r="Q93" i="7"/>
  <c r="B85" i="8"/>
  <c r="F85" i="8"/>
  <c r="Q85" i="8"/>
  <c r="P85" i="8"/>
  <c r="M85" i="8"/>
  <c r="G85" i="8"/>
  <c r="L85" i="8"/>
  <c r="O85" i="8"/>
  <c r="D85" i="8"/>
  <c r="K85" i="8"/>
  <c r="C85" i="8"/>
  <c r="J85" i="8"/>
  <c r="E85" i="8"/>
  <c r="H85" i="8"/>
  <c r="B97" i="8"/>
  <c r="J97" i="8"/>
  <c r="D97" i="8"/>
  <c r="Q97" i="8"/>
  <c r="F97" i="8"/>
  <c r="L97" i="8"/>
  <c r="G97" i="8"/>
  <c r="O97" i="8"/>
  <c r="E97" i="8"/>
  <c r="H97" i="8"/>
  <c r="C97" i="8"/>
  <c r="P97" i="8"/>
  <c r="K97" i="8"/>
  <c r="M97" i="8"/>
  <c r="B97" i="5"/>
  <c r="F97" i="5"/>
  <c r="K97" i="5"/>
  <c r="Q97" i="5"/>
  <c r="J97" i="5"/>
  <c r="L97" i="5"/>
  <c r="M97" i="5"/>
  <c r="C97" i="5"/>
  <c r="H97" i="5"/>
  <c r="D97" i="5"/>
  <c r="O97" i="5"/>
  <c r="G97" i="5"/>
  <c r="P97" i="5"/>
  <c r="E97" i="5"/>
  <c r="Q96" i="5"/>
  <c r="J96" i="5"/>
  <c r="G96" i="5"/>
  <c r="M96" i="5"/>
  <c r="L96" i="5"/>
  <c r="F96" i="5"/>
  <c r="O96" i="5"/>
  <c r="B96" i="5"/>
  <c r="H96" i="5"/>
  <c r="C96" i="5"/>
  <c r="K96" i="5"/>
  <c r="D96" i="5"/>
  <c r="P96" i="5"/>
  <c r="E96" i="5"/>
  <c r="H91" i="5"/>
  <c r="G91" i="5"/>
  <c r="O91" i="5"/>
  <c r="D91" i="5"/>
  <c r="C91" i="5"/>
  <c r="J91" i="5"/>
  <c r="Q91" i="5"/>
  <c r="P91" i="5"/>
  <c r="M91" i="5"/>
  <c r="F91" i="5"/>
  <c r="E91" i="5"/>
  <c r="L91" i="5"/>
  <c r="K91" i="5"/>
  <c r="B91" i="5"/>
  <c r="B83" i="8"/>
  <c r="L83" i="8"/>
  <c r="J83" i="8"/>
  <c r="C83" i="8"/>
  <c r="E83" i="8"/>
  <c r="P83" i="8"/>
  <c r="D83" i="8"/>
  <c r="M83" i="8"/>
  <c r="Q83" i="8"/>
  <c r="O83" i="8"/>
  <c r="H83" i="8"/>
  <c r="G83" i="8"/>
  <c r="K83" i="8"/>
  <c r="F83" i="8"/>
  <c r="B95" i="8"/>
  <c r="L95" i="8"/>
  <c r="F95" i="8"/>
  <c r="P95" i="8"/>
  <c r="D95" i="8"/>
  <c r="M95" i="8"/>
  <c r="K95" i="8"/>
  <c r="Q95" i="8"/>
  <c r="O95" i="8"/>
  <c r="G95" i="8"/>
  <c r="C95" i="8"/>
  <c r="J95" i="8"/>
  <c r="E95" i="8"/>
  <c r="H95" i="8"/>
  <c r="B94" i="8"/>
  <c r="P94" i="8"/>
  <c r="Q94" i="8"/>
  <c r="J94" i="8"/>
  <c r="M94" i="8"/>
  <c r="K94" i="8"/>
  <c r="H94" i="8"/>
  <c r="L94" i="8"/>
  <c r="G94" i="8"/>
  <c r="O94" i="8"/>
  <c r="D94" i="8"/>
  <c r="C94" i="8"/>
  <c r="F94" i="8"/>
  <c r="E94" i="8"/>
  <c r="P86" i="5"/>
  <c r="O86" i="5"/>
  <c r="H86" i="5"/>
  <c r="L86" i="5"/>
  <c r="K86" i="5"/>
  <c r="J86" i="5"/>
  <c r="D86" i="5"/>
  <c r="G86" i="5"/>
  <c r="F86" i="5"/>
  <c r="M86" i="5"/>
  <c r="E86" i="5"/>
  <c r="C86" i="5"/>
  <c r="B86" i="5"/>
  <c r="Q86" i="5"/>
  <c r="B93" i="5"/>
  <c r="M93" i="5"/>
  <c r="G93" i="5"/>
  <c r="D93" i="5"/>
  <c r="P93" i="5"/>
  <c r="O93" i="5"/>
  <c r="C93" i="5"/>
  <c r="K93" i="5"/>
  <c r="L93" i="5"/>
  <c r="J93" i="5"/>
  <c r="E93" i="5"/>
  <c r="Q93" i="5"/>
  <c r="H93" i="5"/>
  <c r="F93" i="5"/>
  <c r="D83" i="5"/>
  <c r="C83" i="5"/>
  <c r="J83" i="5"/>
  <c r="Q83" i="5"/>
  <c r="P83" i="5"/>
  <c r="M83" i="5"/>
  <c r="L83" i="5"/>
  <c r="K83" i="5"/>
  <c r="E83" i="5"/>
  <c r="F83" i="5"/>
  <c r="O83" i="5"/>
  <c r="B83" i="5"/>
  <c r="H83" i="5"/>
  <c r="G83" i="5"/>
  <c r="Q82" i="8"/>
  <c r="O82" i="8"/>
  <c r="C82" i="8"/>
  <c r="D82" i="8"/>
  <c r="P82" i="8"/>
  <c r="H82" i="8"/>
  <c r="L82" i="8"/>
  <c r="J82" i="8"/>
  <c r="E82" i="8"/>
  <c r="G82" i="8"/>
  <c r="K82" i="8"/>
  <c r="M82" i="8"/>
  <c r="B82" i="8"/>
  <c r="F82" i="8"/>
  <c r="B81" i="8"/>
  <c r="J81" i="8"/>
  <c r="L81" i="8"/>
  <c r="P81" i="8"/>
  <c r="M81" i="8"/>
  <c r="G81" i="8"/>
  <c r="K81" i="8"/>
  <c r="C81" i="8"/>
  <c r="F81" i="8"/>
  <c r="D81" i="8"/>
  <c r="H81" i="8"/>
  <c r="Q81" i="8"/>
  <c r="O81" i="8"/>
  <c r="E81" i="8"/>
  <c r="I89" i="8"/>
  <c r="B93" i="8"/>
  <c r="J93" i="8"/>
  <c r="D93" i="8"/>
  <c r="E93" i="8"/>
  <c r="G93" i="8"/>
  <c r="O93" i="8"/>
  <c r="Q93" i="8"/>
  <c r="C93" i="8"/>
  <c r="F93" i="8"/>
  <c r="P93" i="8"/>
  <c r="L93" i="8"/>
  <c r="H93" i="8"/>
  <c r="M93" i="8"/>
  <c r="K93" i="8"/>
  <c r="Q96" i="8"/>
  <c r="M96" i="8"/>
  <c r="K96" i="8"/>
  <c r="H96" i="8"/>
  <c r="P96" i="8"/>
  <c r="G96" i="8"/>
  <c r="C96" i="8"/>
  <c r="L96" i="8"/>
  <c r="J96" i="8"/>
  <c r="O96" i="8"/>
  <c r="E96" i="8"/>
  <c r="B96" i="8"/>
  <c r="F96" i="8"/>
  <c r="D96" i="8"/>
  <c r="P91" i="8"/>
  <c r="H91" i="8"/>
  <c r="E91" i="8"/>
  <c r="G91" i="8"/>
  <c r="L91" i="8"/>
  <c r="O91" i="8"/>
  <c r="K91" i="8"/>
  <c r="D91" i="8"/>
  <c r="F91" i="8"/>
  <c r="M91" i="8"/>
  <c r="Q91" i="8"/>
  <c r="J91" i="8"/>
  <c r="C91" i="8"/>
  <c r="B91" i="8"/>
  <c r="I82" i="8"/>
  <c r="B90" i="8"/>
  <c r="P90" i="8"/>
  <c r="K90" i="8"/>
  <c r="G90" i="8"/>
  <c r="E90" i="8"/>
  <c r="M90" i="8"/>
  <c r="L90" i="8"/>
  <c r="C90" i="8"/>
  <c r="O90" i="8"/>
  <c r="J90" i="8"/>
  <c r="D90" i="8"/>
  <c r="H90" i="8"/>
  <c r="Q90" i="8"/>
  <c r="F90" i="8"/>
  <c r="B94" i="5"/>
  <c r="G94" i="5"/>
  <c r="F94" i="5"/>
  <c r="M94" i="5"/>
  <c r="C94" i="5"/>
  <c r="Q94" i="5"/>
  <c r="E94" i="5"/>
  <c r="P94" i="5"/>
  <c r="O94" i="5"/>
  <c r="H94" i="5"/>
  <c r="L94" i="5"/>
  <c r="K94" i="5"/>
  <c r="J94" i="5"/>
  <c r="D94" i="5"/>
  <c r="G84" i="8"/>
  <c r="F84" i="8"/>
  <c r="C84" i="8"/>
  <c r="M84" i="8"/>
  <c r="O84" i="8"/>
  <c r="Q84" i="8"/>
  <c r="P84" i="8"/>
  <c r="D84" i="8"/>
  <c r="E84" i="8"/>
  <c r="J84" i="8"/>
  <c r="B84" i="8"/>
  <c r="K84" i="8"/>
  <c r="H84" i="8"/>
  <c r="L84" i="8"/>
  <c r="B88" i="8"/>
  <c r="M88" i="8"/>
  <c r="K88" i="8"/>
  <c r="C88" i="8"/>
  <c r="Q88" i="8"/>
  <c r="G88" i="8"/>
  <c r="D88" i="8"/>
  <c r="H88" i="8"/>
  <c r="P88" i="8"/>
  <c r="O88" i="8"/>
  <c r="L88" i="8"/>
  <c r="J88" i="8"/>
  <c r="E88" i="8"/>
  <c r="F88" i="8"/>
  <c r="B87" i="8"/>
  <c r="Q87" i="8"/>
  <c r="O87" i="8"/>
  <c r="C87" i="8"/>
  <c r="H87" i="8"/>
  <c r="F87" i="8"/>
  <c r="G87" i="8"/>
  <c r="P87" i="8"/>
  <c r="D87" i="8"/>
  <c r="E87" i="8"/>
  <c r="K87" i="8"/>
  <c r="J87" i="8"/>
  <c r="M87" i="8"/>
  <c r="L87" i="8"/>
  <c r="K81" i="5"/>
  <c r="P81" i="5"/>
  <c r="D81" i="5"/>
  <c r="G81" i="5"/>
  <c r="J81" i="5"/>
  <c r="O81" i="5"/>
  <c r="C81" i="5"/>
  <c r="F81" i="5"/>
  <c r="E81" i="5"/>
  <c r="L81" i="5"/>
  <c r="Q81" i="5"/>
  <c r="M81" i="5"/>
  <c r="B81" i="5"/>
  <c r="H81" i="5"/>
  <c r="J85" i="5"/>
  <c r="E85" i="5"/>
  <c r="Q85" i="5"/>
  <c r="H85" i="5"/>
  <c r="F85" i="5"/>
  <c r="P85" i="5"/>
  <c r="L85" i="5"/>
  <c r="M85" i="5"/>
  <c r="G85" i="5"/>
  <c r="D85" i="5"/>
  <c r="C85" i="5"/>
  <c r="B85" i="5"/>
  <c r="K85" i="5"/>
  <c r="O85" i="5"/>
  <c r="J88" i="7"/>
  <c r="K88" i="7"/>
  <c r="H88" i="7"/>
  <c r="G88" i="7"/>
  <c r="B88" i="7"/>
  <c r="O88" i="7"/>
  <c r="L88" i="7"/>
  <c r="E88" i="7"/>
  <c r="F88" i="7"/>
  <c r="Q88" i="7"/>
  <c r="D88" i="7"/>
  <c r="M88" i="7"/>
  <c r="C88" i="7"/>
  <c r="P88" i="7"/>
  <c r="F96" i="7"/>
  <c r="L96" i="7"/>
  <c r="H96" i="7"/>
  <c r="O96" i="7"/>
  <c r="E96" i="7"/>
  <c r="P96" i="7"/>
  <c r="D96" i="7"/>
  <c r="K96" i="7"/>
  <c r="G96" i="7"/>
  <c r="M96" i="7"/>
  <c r="J96" i="7"/>
  <c r="C96" i="7"/>
  <c r="Q96" i="7"/>
  <c r="B96" i="7"/>
  <c r="Q95" i="5"/>
  <c r="P95" i="5"/>
  <c r="M95" i="5"/>
  <c r="L95" i="5"/>
  <c r="K95" i="5"/>
  <c r="E95" i="5"/>
  <c r="J95" i="5"/>
  <c r="H95" i="5"/>
  <c r="G95" i="5"/>
  <c r="O95" i="5"/>
  <c r="F95" i="5"/>
  <c r="B95" i="5"/>
  <c r="C95" i="5"/>
  <c r="D95" i="5"/>
  <c r="O91" i="7"/>
  <c r="P91" i="7"/>
  <c r="L91" i="7"/>
  <c r="J91" i="7"/>
  <c r="E91" i="7"/>
  <c r="Q91" i="7"/>
  <c r="D91" i="7"/>
  <c r="B91" i="7"/>
  <c r="F91" i="7"/>
  <c r="K91" i="7"/>
  <c r="H91" i="7"/>
  <c r="C91" i="7"/>
  <c r="G91" i="7"/>
  <c r="M91" i="7"/>
  <c r="B82" i="7"/>
  <c r="L82" i="7"/>
  <c r="Q82" i="7"/>
  <c r="C82" i="7"/>
  <c r="G82" i="7"/>
  <c r="D82" i="7"/>
  <c r="O82" i="7"/>
  <c r="P82" i="7"/>
  <c r="M82" i="7"/>
  <c r="K82" i="7"/>
  <c r="H82" i="7"/>
  <c r="F82" i="7"/>
  <c r="E82" i="7"/>
  <c r="J82" i="7"/>
  <c r="B90" i="7"/>
  <c r="D90" i="7"/>
  <c r="Q90" i="7"/>
  <c r="K90" i="7"/>
  <c r="J90" i="7"/>
  <c r="H90" i="7"/>
  <c r="E90" i="7"/>
  <c r="M90" i="7"/>
  <c r="F90" i="7"/>
  <c r="G90" i="7"/>
  <c r="P90" i="7"/>
  <c r="L90" i="7"/>
  <c r="O90" i="7"/>
  <c r="C90" i="7"/>
  <c r="B81" i="7"/>
  <c r="C81" i="7"/>
  <c r="E81" i="7"/>
  <c r="D81" i="7"/>
  <c r="K81" i="7"/>
  <c r="Q81" i="7"/>
  <c r="M81" i="7"/>
  <c r="J81" i="7"/>
  <c r="H81" i="7"/>
  <c r="L81" i="7"/>
  <c r="O81" i="7"/>
  <c r="G81" i="7"/>
  <c r="F81" i="7"/>
  <c r="P81" i="7"/>
  <c r="B89" i="7"/>
  <c r="Q89" i="7"/>
  <c r="M89" i="7"/>
  <c r="F89" i="7"/>
  <c r="L89" i="7"/>
  <c r="O89" i="7"/>
  <c r="G89" i="7"/>
  <c r="P89" i="7"/>
  <c r="H89" i="7"/>
  <c r="J89" i="7"/>
  <c r="K89" i="7"/>
  <c r="D89" i="7"/>
  <c r="C89" i="7"/>
  <c r="E89" i="7"/>
  <c r="B97" i="7"/>
  <c r="P97" i="7"/>
  <c r="F97" i="7"/>
  <c r="C97" i="7"/>
  <c r="E97" i="7"/>
  <c r="D97" i="7"/>
  <c r="Q97" i="7"/>
  <c r="M97" i="7"/>
  <c r="J97" i="7"/>
  <c r="H97" i="7"/>
  <c r="L97" i="7"/>
  <c r="O97" i="7"/>
  <c r="G97" i="7"/>
  <c r="K97" i="7"/>
  <c r="I85" i="8"/>
  <c r="I84" i="8"/>
  <c r="F89" i="5"/>
  <c r="K89" i="5"/>
  <c r="Q89" i="5"/>
  <c r="M89" i="5"/>
  <c r="C89" i="5"/>
  <c r="H89" i="5"/>
  <c r="O89" i="5"/>
  <c r="P89" i="5"/>
  <c r="G89" i="5"/>
  <c r="D89" i="5"/>
  <c r="L89" i="5"/>
  <c r="J89" i="5"/>
  <c r="B89" i="5"/>
  <c r="E89" i="5"/>
  <c r="H88" i="5"/>
  <c r="C88" i="5"/>
  <c r="K88" i="5"/>
  <c r="E88" i="5"/>
  <c r="D88" i="5"/>
  <c r="P88" i="5"/>
  <c r="Q88" i="5"/>
  <c r="J88" i="5"/>
  <c r="G88" i="5"/>
  <c r="M88" i="5"/>
  <c r="L88" i="5"/>
  <c r="B88" i="5"/>
  <c r="O88" i="5"/>
  <c r="F88" i="5"/>
  <c r="Q83" i="7"/>
  <c r="K83" i="7"/>
  <c r="O83" i="7"/>
  <c r="L83" i="7"/>
  <c r="E83" i="7"/>
  <c r="C83" i="7"/>
  <c r="J83" i="7"/>
  <c r="D83" i="7"/>
  <c r="H83" i="7"/>
  <c r="P83" i="7"/>
  <c r="B83" i="7"/>
  <c r="F83" i="7"/>
  <c r="M83" i="7"/>
  <c r="G83" i="7"/>
  <c r="G92" i="8"/>
  <c r="K92" i="8"/>
  <c r="F92" i="8"/>
  <c r="B92" i="8"/>
  <c r="P92" i="8"/>
  <c r="H92" i="8"/>
  <c r="Q92" i="8"/>
  <c r="J92" i="8"/>
  <c r="C92" i="8"/>
  <c r="D92" i="8"/>
  <c r="E92" i="8"/>
  <c r="O92" i="8"/>
  <c r="L92" i="8"/>
  <c r="M92" i="8"/>
  <c r="I83" i="8"/>
  <c r="I81" i="5"/>
  <c r="B86" i="8"/>
  <c r="D86" i="8"/>
  <c r="O86" i="8"/>
  <c r="Q86" i="8"/>
  <c r="K86" i="8"/>
  <c r="E86" i="8"/>
  <c r="J86" i="8"/>
  <c r="M86" i="8"/>
  <c r="G86" i="8"/>
  <c r="P86" i="8"/>
  <c r="L86" i="8"/>
  <c r="F86" i="8"/>
  <c r="H86" i="8"/>
  <c r="C86" i="8"/>
  <c r="I94" i="8"/>
  <c r="B82" i="5"/>
  <c r="G82" i="5"/>
  <c r="F82" i="5"/>
  <c r="M82" i="5"/>
  <c r="K82" i="5"/>
  <c r="E82" i="5"/>
  <c r="C82" i="5"/>
  <c r="L82" i="5"/>
  <c r="J82" i="5"/>
  <c r="P82" i="5"/>
  <c r="O82" i="5"/>
  <c r="D82" i="5"/>
  <c r="H82" i="5"/>
  <c r="Q82" i="5"/>
  <c r="I90" i="5"/>
  <c r="B92" i="5"/>
  <c r="H92" i="5"/>
  <c r="P92" i="5"/>
  <c r="G92" i="5"/>
  <c r="E92" i="5"/>
  <c r="D92" i="5"/>
  <c r="K92" i="5"/>
  <c r="Q92" i="5"/>
  <c r="O92" i="5"/>
  <c r="C92" i="5"/>
  <c r="L92" i="5"/>
  <c r="F92" i="5"/>
  <c r="M92" i="5"/>
  <c r="J92" i="5"/>
  <c r="B87" i="5"/>
  <c r="L87" i="5"/>
  <c r="K87" i="5"/>
  <c r="M87" i="5"/>
  <c r="J87" i="5"/>
  <c r="H87" i="5"/>
  <c r="G87" i="5"/>
  <c r="O87" i="5"/>
  <c r="D87" i="5"/>
  <c r="C87" i="5"/>
  <c r="F87" i="5"/>
  <c r="Q87" i="5"/>
  <c r="P87" i="5"/>
  <c r="E87" i="5"/>
  <c r="G30" i="9"/>
  <c r="Y30" i="9"/>
  <c r="Q40" i="12"/>
  <c r="Q52" i="12" s="1"/>
  <c r="Q64" i="12" s="1"/>
  <c r="K40" i="12"/>
  <c r="K52" i="12" s="1"/>
  <c r="K64" i="12" s="1"/>
  <c r="R45" i="12"/>
  <c r="R57" i="12" s="1"/>
  <c r="R69" i="12" s="1"/>
  <c r="Y31" i="9"/>
  <c r="M40" i="13"/>
  <c r="M52" i="13" s="1"/>
  <c r="M64" i="13" s="1"/>
  <c r="P40" i="12"/>
  <c r="P52" i="12" s="1"/>
  <c r="P64" i="12" s="1"/>
  <c r="U30" i="9"/>
  <c r="G31" i="9"/>
  <c r="U31" i="9"/>
  <c r="N45" i="12"/>
  <c r="N57" i="12" s="1"/>
  <c r="N69" i="12" s="1"/>
  <c r="J40" i="12"/>
  <c r="J52" i="12" s="1"/>
  <c r="J64" i="12" s="1"/>
  <c r="N34" i="14"/>
  <c r="B34" i="14"/>
  <c r="E41" i="14"/>
  <c r="E53" i="14" s="1"/>
  <c r="E65" i="14" s="1"/>
  <c r="C40" i="13"/>
  <c r="C52" i="13" s="1"/>
  <c r="C64" i="13" s="1"/>
  <c r="O40" i="13"/>
  <c r="O52" i="13" s="1"/>
  <c r="O64" i="13" s="1"/>
  <c r="B40" i="13"/>
  <c r="B52" i="13" s="1"/>
  <c r="F36" i="12"/>
  <c r="G36" i="12"/>
  <c r="H45" i="12"/>
  <c r="H57" i="12" s="1"/>
  <c r="H69" i="12" s="1"/>
  <c r="G40" i="12"/>
  <c r="G52" i="12" s="1"/>
  <c r="G64" i="12" s="1"/>
  <c r="L40" i="12"/>
  <c r="L52" i="12" s="1"/>
  <c r="L64" i="12" s="1"/>
  <c r="T37" i="11"/>
  <c r="O45" i="12"/>
  <c r="O57" i="12" s="1"/>
  <c r="O69" i="12" s="1"/>
  <c r="C41" i="14"/>
  <c r="C53" i="14" s="1"/>
  <c r="C65" i="14" s="1"/>
  <c r="F40" i="12"/>
  <c r="F52" i="12" s="1"/>
  <c r="F64" i="12" s="1"/>
  <c r="C40" i="12"/>
  <c r="C52" i="12" s="1"/>
  <c r="C64" i="12" s="1"/>
  <c r="R34" i="14"/>
  <c r="P34" i="14"/>
  <c r="D40" i="13"/>
  <c r="D52" i="13" s="1"/>
  <c r="D64" i="13" s="1"/>
  <c r="N40" i="13"/>
  <c r="N52" i="13" s="1"/>
  <c r="N64" i="13" s="1"/>
  <c r="F40" i="13"/>
  <c r="F52" i="13" s="1"/>
  <c r="F64" i="13" s="1"/>
  <c r="L34" i="14"/>
  <c r="H34" i="14"/>
  <c r="G40" i="13"/>
  <c r="G52" i="13" s="1"/>
  <c r="G64" i="13" s="1"/>
  <c r="J34" i="14"/>
  <c r="F34" i="14"/>
  <c r="I61" i="5"/>
  <c r="I59" i="5"/>
  <c r="I71" i="5" s="1"/>
  <c r="T36" i="13"/>
  <c r="P30" i="10"/>
  <c r="E48" i="5"/>
  <c r="H48" i="5"/>
  <c r="D48" i="5"/>
  <c r="J48" i="5"/>
  <c r="B48" i="5"/>
  <c r="G48" i="5"/>
  <c r="F48" i="5"/>
  <c r="M48" i="5"/>
  <c r="C48" i="5"/>
  <c r="O49" i="13"/>
  <c r="K49" i="13"/>
  <c r="G49" i="13"/>
  <c r="C49" i="13"/>
  <c r="P49" i="13"/>
  <c r="L49" i="13"/>
  <c r="H49" i="13"/>
  <c r="D49" i="13"/>
  <c r="M49" i="13"/>
  <c r="E49" i="13"/>
  <c r="R49" i="13"/>
  <c r="J49" i="13"/>
  <c r="B49" i="13"/>
  <c r="N49" i="13"/>
  <c r="Q49" i="13"/>
  <c r="F49" i="13"/>
  <c r="Q47" i="13"/>
  <c r="Q59" i="13" s="1"/>
  <c r="Q71" i="13" s="1"/>
  <c r="M47" i="13"/>
  <c r="M59" i="13" s="1"/>
  <c r="M71" i="13" s="1"/>
  <c r="E47" i="13"/>
  <c r="E59" i="13" s="1"/>
  <c r="E71" i="13" s="1"/>
  <c r="R47" i="13"/>
  <c r="R59" i="13" s="1"/>
  <c r="R71" i="13" s="1"/>
  <c r="N47" i="13"/>
  <c r="N59" i="13" s="1"/>
  <c r="N71" i="13" s="1"/>
  <c r="J47" i="13"/>
  <c r="J59" i="13" s="1"/>
  <c r="J71" i="13" s="1"/>
  <c r="F47" i="13"/>
  <c r="F59" i="13" s="1"/>
  <c r="F71" i="13" s="1"/>
  <c r="B47" i="13"/>
  <c r="O47" i="13"/>
  <c r="O59" i="13" s="1"/>
  <c r="O71" i="13" s="1"/>
  <c r="G47" i="13"/>
  <c r="G59" i="13" s="1"/>
  <c r="G71" i="13" s="1"/>
  <c r="L47" i="13"/>
  <c r="L59" i="13" s="1"/>
  <c r="L71" i="13" s="1"/>
  <c r="D47" i="13"/>
  <c r="D59" i="13" s="1"/>
  <c r="D71" i="13" s="1"/>
  <c r="K47" i="13"/>
  <c r="K59" i="13" s="1"/>
  <c r="K71" i="13" s="1"/>
  <c r="P47" i="13"/>
  <c r="P59" i="13" s="1"/>
  <c r="P71" i="13" s="1"/>
  <c r="H47" i="13"/>
  <c r="H59" i="13" s="1"/>
  <c r="H71" i="13" s="1"/>
  <c r="C47" i="13"/>
  <c r="C59" i="13" s="1"/>
  <c r="C71" i="13" s="1"/>
  <c r="P49" i="11"/>
  <c r="P61" i="11" s="1"/>
  <c r="L49" i="11"/>
  <c r="L61" i="11" s="1"/>
  <c r="H49" i="11"/>
  <c r="H61" i="11" s="1"/>
  <c r="D49" i="11"/>
  <c r="D61" i="11" s="1"/>
  <c r="Q49" i="11"/>
  <c r="Q61" i="11" s="1"/>
  <c r="K49" i="11"/>
  <c r="K61" i="11" s="1"/>
  <c r="F49" i="11"/>
  <c r="F61" i="11" s="1"/>
  <c r="O49" i="11"/>
  <c r="O61" i="11" s="1"/>
  <c r="B49" i="11"/>
  <c r="B61" i="11" s="1"/>
  <c r="R49" i="11"/>
  <c r="R61" i="11" s="1"/>
  <c r="J49" i="11"/>
  <c r="J61" i="11" s="1"/>
  <c r="C49" i="11"/>
  <c r="C61" i="11" s="1"/>
  <c r="G49" i="11"/>
  <c r="G61" i="11" s="1"/>
  <c r="E49" i="11"/>
  <c r="E61" i="11" s="1"/>
  <c r="N49" i="11"/>
  <c r="N61" i="11" s="1"/>
  <c r="M49" i="11"/>
  <c r="M61" i="11" s="1"/>
  <c r="H47" i="8"/>
  <c r="D47" i="8"/>
  <c r="G47" i="8"/>
  <c r="B47" i="8"/>
  <c r="C47" i="8"/>
  <c r="J47" i="8"/>
  <c r="F47" i="8"/>
  <c r="E47" i="8"/>
  <c r="M47" i="8"/>
  <c r="J48" i="7"/>
  <c r="H48" i="7"/>
  <c r="D48" i="7"/>
  <c r="E48" i="7"/>
  <c r="F48" i="7"/>
  <c r="M48" i="7"/>
  <c r="B48" i="7"/>
  <c r="G48" i="7"/>
  <c r="C48" i="7"/>
  <c r="L41" i="14"/>
  <c r="L53" i="14" s="1"/>
  <c r="L65" i="14" s="1"/>
  <c r="C36" i="12"/>
  <c r="I61" i="14"/>
  <c r="T21" i="4"/>
  <c r="I49" i="4" s="1"/>
  <c r="P13" i="18" s="1"/>
  <c r="T20" i="4"/>
  <c r="I48" i="4" s="1"/>
  <c r="P12" i="18" s="1"/>
  <c r="I34" i="14"/>
  <c r="F49" i="5"/>
  <c r="M49" i="5"/>
  <c r="G49" i="5"/>
  <c r="C49" i="5"/>
  <c r="J49" i="5"/>
  <c r="B49" i="5"/>
  <c r="H49" i="5"/>
  <c r="E49" i="5"/>
  <c r="D49" i="5"/>
  <c r="J47" i="5"/>
  <c r="M47" i="5"/>
  <c r="G47" i="5"/>
  <c r="C47" i="5"/>
  <c r="F47" i="5"/>
  <c r="B47" i="5"/>
  <c r="D47" i="5"/>
  <c r="H47" i="5"/>
  <c r="E47" i="5"/>
  <c r="H49" i="8"/>
  <c r="D49" i="8"/>
  <c r="C49" i="8"/>
  <c r="J49" i="8"/>
  <c r="E49" i="8"/>
  <c r="M49" i="8"/>
  <c r="G49" i="8"/>
  <c r="F49" i="8"/>
  <c r="B49" i="8"/>
  <c r="H49" i="7"/>
  <c r="D49" i="7"/>
  <c r="C49" i="7"/>
  <c r="J49" i="7"/>
  <c r="E49" i="7"/>
  <c r="G49" i="7"/>
  <c r="M49" i="7"/>
  <c r="F49" i="7"/>
  <c r="B49" i="7"/>
  <c r="P49" i="14"/>
  <c r="P61" i="14" s="1"/>
  <c r="L49" i="14"/>
  <c r="L61" i="14" s="1"/>
  <c r="H49" i="14"/>
  <c r="H61" i="14" s="1"/>
  <c r="D49" i="14"/>
  <c r="D61" i="14" s="1"/>
  <c r="Q49" i="14"/>
  <c r="Q61" i="14" s="1"/>
  <c r="M49" i="14"/>
  <c r="M61" i="14" s="1"/>
  <c r="E49" i="14"/>
  <c r="E61" i="14" s="1"/>
  <c r="N49" i="14"/>
  <c r="N61" i="14" s="1"/>
  <c r="F49" i="14"/>
  <c r="F61" i="14" s="1"/>
  <c r="K49" i="14"/>
  <c r="K61" i="14" s="1"/>
  <c r="C49" i="14"/>
  <c r="C61" i="14" s="1"/>
  <c r="R49" i="14"/>
  <c r="R61" i="14" s="1"/>
  <c r="B49" i="14"/>
  <c r="G49" i="14"/>
  <c r="G61" i="14" s="1"/>
  <c r="O49" i="14"/>
  <c r="O61" i="14" s="1"/>
  <c r="J49" i="14"/>
  <c r="J61" i="14" s="1"/>
  <c r="Q47" i="6"/>
  <c r="D47" i="6"/>
  <c r="M47" i="6"/>
  <c r="E47" i="6"/>
  <c r="L47" i="6"/>
  <c r="H47" i="6"/>
  <c r="F47" i="6"/>
  <c r="J47" i="6"/>
  <c r="B47" i="6"/>
  <c r="P47" i="6"/>
  <c r="G47" i="6"/>
  <c r="O47" i="6"/>
  <c r="K47" i="6"/>
  <c r="C47" i="6"/>
  <c r="R47" i="14"/>
  <c r="R59" i="14" s="1"/>
  <c r="R71" i="14" s="1"/>
  <c r="N47" i="14"/>
  <c r="N59" i="14" s="1"/>
  <c r="N71" i="14" s="1"/>
  <c r="J47" i="14"/>
  <c r="J59" i="14" s="1"/>
  <c r="J71" i="14" s="1"/>
  <c r="F47" i="14"/>
  <c r="F59" i="14" s="1"/>
  <c r="F71" i="14" s="1"/>
  <c r="B47" i="14"/>
  <c r="O47" i="14"/>
  <c r="O59" i="14" s="1"/>
  <c r="O71" i="14" s="1"/>
  <c r="K47" i="14"/>
  <c r="K59" i="14" s="1"/>
  <c r="K71" i="14" s="1"/>
  <c r="G47" i="14"/>
  <c r="G59" i="14" s="1"/>
  <c r="G71" i="14" s="1"/>
  <c r="C47" i="14"/>
  <c r="C59" i="14" s="1"/>
  <c r="C71" i="14" s="1"/>
  <c r="P47" i="14"/>
  <c r="P59" i="14" s="1"/>
  <c r="P71" i="14" s="1"/>
  <c r="H47" i="14"/>
  <c r="H59" i="14" s="1"/>
  <c r="H71" i="14" s="1"/>
  <c r="M47" i="14"/>
  <c r="M59" i="14" s="1"/>
  <c r="M71" i="14" s="1"/>
  <c r="E47" i="14"/>
  <c r="E59" i="14" s="1"/>
  <c r="E71" i="14" s="1"/>
  <c r="D47" i="14"/>
  <c r="D59" i="14" s="1"/>
  <c r="D71" i="14" s="1"/>
  <c r="Q47" i="14"/>
  <c r="Q59" i="14" s="1"/>
  <c r="Q71" i="14" s="1"/>
  <c r="L47" i="14"/>
  <c r="L59" i="14" s="1"/>
  <c r="L71" i="14" s="1"/>
  <c r="J47" i="7"/>
  <c r="F47" i="7"/>
  <c r="B47" i="7"/>
  <c r="M47" i="7"/>
  <c r="G47" i="7"/>
  <c r="C47" i="7"/>
  <c r="D47" i="7"/>
  <c r="H47" i="7"/>
  <c r="E47" i="7"/>
  <c r="J48" i="8"/>
  <c r="F48" i="8"/>
  <c r="B48" i="8"/>
  <c r="H48" i="8"/>
  <c r="C48" i="8"/>
  <c r="D48" i="8"/>
  <c r="E48" i="8"/>
  <c r="M48" i="8"/>
  <c r="G48" i="8"/>
  <c r="Q49" i="12"/>
  <c r="Q61" i="12" s="1"/>
  <c r="M49" i="12"/>
  <c r="M61" i="12" s="1"/>
  <c r="E49" i="12"/>
  <c r="E61" i="12" s="1"/>
  <c r="R49" i="12"/>
  <c r="R61" i="12" s="1"/>
  <c r="N49" i="12"/>
  <c r="N61" i="12" s="1"/>
  <c r="J49" i="12"/>
  <c r="J61" i="12" s="1"/>
  <c r="F49" i="12"/>
  <c r="F61" i="12" s="1"/>
  <c r="B49" i="12"/>
  <c r="O49" i="12"/>
  <c r="O61" i="12" s="1"/>
  <c r="G49" i="12"/>
  <c r="G61" i="12" s="1"/>
  <c r="L49" i="12"/>
  <c r="L61" i="12" s="1"/>
  <c r="D49" i="12"/>
  <c r="D61" i="12" s="1"/>
  <c r="C49" i="12"/>
  <c r="C61" i="12" s="1"/>
  <c r="H49" i="12"/>
  <c r="H61" i="12" s="1"/>
  <c r="P49" i="12"/>
  <c r="P61" i="12" s="1"/>
  <c r="K49" i="12"/>
  <c r="K61" i="12" s="1"/>
  <c r="T19" i="4"/>
  <c r="I47" i="4" s="1"/>
  <c r="O47" i="12"/>
  <c r="O59" i="12" s="1"/>
  <c r="O71" i="12" s="1"/>
  <c r="K47" i="12"/>
  <c r="K59" i="12" s="1"/>
  <c r="K71" i="12" s="1"/>
  <c r="G47" i="12"/>
  <c r="G59" i="12" s="1"/>
  <c r="G71" i="12" s="1"/>
  <c r="C47" i="12"/>
  <c r="C59" i="12" s="1"/>
  <c r="C71" i="12" s="1"/>
  <c r="P47" i="12"/>
  <c r="P59" i="12" s="1"/>
  <c r="P71" i="12" s="1"/>
  <c r="L47" i="12"/>
  <c r="L59" i="12" s="1"/>
  <c r="L71" i="12" s="1"/>
  <c r="H47" i="12"/>
  <c r="H59" i="12" s="1"/>
  <c r="H71" i="12" s="1"/>
  <c r="D47" i="12"/>
  <c r="D59" i="12" s="1"/>
  <c r="D71" i="12" s="1"/>
  <c r="Q47" i="12"/>
  <c r="Q59" i="12" s="1"/>
  <c r="Q71" i="12" s="1"/>
  <c r="N47" i="12"/>
  <c r="N59" i="12" s="1"/>
  <c r="N71" i="12" s="1"/>
  <c r="F47" i="12"/>
  <c r="F59" i="12" s="1"/>
  <c r="F71" i="12" s="1"/>
  <c r="E47" i="12"/>
  <c r="E59" i="12" s="1"/>
  <c r="E71" i="12" s="1"/>
  <c r="J47" i="12"/>
  <c r="J59" i="12" s="1"/>
  <c r="J71" i="12" s="1"/>
  <c r="B47" i="12"/>
  <c r="B59" i="12" s="1"/>
  <c r="R47" i="12"/>
  <c r="R59" i="12" s="1"/>
  <c r="R71" i="12" s="1"/>
  <c r="M47" i="12"/>
  <c r="M59" i="12" s="1"/>
  <c r="M71" i="12" s="1"/>
  <c r="M48" i="6"/>
  <c r="O48" i="6"/>
  <c r="J48" i="6"/>
  <c r="F48" i="6"/>
  <c r="B48" i="6"/>
  <c r="E48" i="6"/>
  <c r="P48" i="6"/>
  <c r="K48" i="6"/>
  <c r="C48" i="6"/>
  <c r="Q48" i="6"/>
  <c r="H48" i="6"/>
  <c r="G48" i="6"/>
  <c r="L48" i="6"/>
  <c r="D48" i="6"/>
  <c r="H41" i="14"/>
  <c r="H53" i="14" s="1"/>
  <c r="H65" i="14" s="1"/>
  <c r="D36" i="12"/>
  <c r="I60" i="6"/>
  <c r="I61" i="7"/>
  <c r="T19" i="11"/>
  <c r="I48" i="5"/>
  <c r="I60" i="5" s="1"/>
  <c r="I47" i="6"/>
  <c r="I59" i="6" s="1"/>
  <c r="I71" i="6" s="1"/>
  <c r="I49" i="13"/>
  <c r="I61" i="13" s="1"/>
  <c r="I47" i="14"/>
  <c r="I59" i="14" s="1"/>
  <c r="I71" i="14" s="1"/>
  <c r="I47" i="13"/>
  <c r="I59" i="13" s="1"/>
  <c r="I71" i="13" s="1"/>
  <c r="I60" i="13"/>
  <c r="R48" i="11"/>
  <c r="R60" i="11" s="1"/>
  <c r="N48" i="11"/>
  <c r="N60" i="11" s="1"/>
  <c r="J48" i="11"/>
  <c r="J60" i="11" s="1"/>
  <c r="F48" i="11"/>
  <c r="F60" i="11" s="1"/>
  <c r="B48" i="11"/>
  <c r="M48" i="11"/>
  <c r="M60" i="11" s="1"/>
  <c r="H48" i="11"/>
  <c r="H60" i="11" s="1"/>
  <c r="C48" i="11"/>
  <c r="C60" i="11" s="1"/>
  <c r="O48" i="11"/>
  <c r="O60" i="11" s="1"/>
  <c r="D48" i="11"/>
  <c r="D60" i="11" s="1"/>
  <c r="Q48" i="11"/>
  <c r="Q60" i="11" s="1"/>
  <c r="G48" i="11"/>
  <c r="G60" i="11" s="1"/>
  <c r="P48" i="11"/>
  <c r="P60" i="11" s="1"/>
  <c r="E48" i="11"/>
  <c r="E60" i="11" s="1"/>
  <c r="L48" i="11"/>
  <c r="L60" i="11" s="1"/>
  <c r="K48" i="11"/>
  <c r="K60" i="11" s="1"/>
  <c r="P48" i="13"/>
  <c r="P60" i="13" s="1"/>
  <c r="L48" i="13"/>
  <c r="L60" i="13" s="1"/>
  <c r="H48" i="13"/>
  <c r="H60" i="13" s="1"/>
  <c r="D48" i="13"/>
  <c r="D60" i="13" s="1"/>
  <c r="Q48" i="13"/>
  <c r="Q60" i="13" s="1"/>
  <c r="M48" i="13"/>
  <c r="M60" i="13" s="1"/>
  <c r="E48" i="13"/>
  <c r="E60" i="13" s="1"/>
  <c r="N48" i="13"/>
  <c r="N60" i="13" s="1"/>
  <c r="F48" i="13"/>
  <c r="F60" i="13" s="1"/>
  <c r="K48" i="13"/>
  <c r="K60" i="13" s="1"/>
  <c r="C48" i="13"/>
  <c r="C60" i="13" s="1"/>
  <c r="J48" i="13"/>
  <c r="J60" i="13" s="1"/>
  <c r="O48" i="13"/>
  <c r="O60" i="13" s="1"/>
  <c r="R48" i="13"/>
  <c r="R60" i="13" s="1"/>
  <c r="G48" i="13"/>
  <c r="G60" i="13" s="1"/>
  <c r="B48" i="13"/>
  <c r="B60" i="13" s="1"/>
  <c r="O49" i="6"/>
  <c r="F49" i="6"/>
  <c r="B49" i="6"/>
  <c r="P49" i="6"/>
  <c r="K49" i="6"/>
  <c r="G49" i="6"/>
  <c r="C49" i="6"/>
  <c r="J49" i="6"/>
  <c r="Q49" i="6"/>
  <c r="L49" i="6"/>
  <c r="D49" i="6"/>
  <c r="H49" i="6"/>
  <c r="M49" i="6"/>
  <c r="E49" i="6"/>
  <c r="R48" i="12"/>
  <c r="N48" i="12"/>
  <c r="N60" i="12" s="1"/>
  <c r="J48" i="12"/>
  <c r="F48" i="12"/>
  <c r="F60" i="12" s="1"/>
  <c r="B48" i="12"/>
  <c r="O48" i="12"/>
  <c r="K48" i="12"/>
  <c r="G48" i="12"/>
  <c r="G60" i="12" s="1"/>
  <c r="C48" i="12"/>
  <c r="P48" i="12"/>
  <c r="H48" i="12"/>
  <c r="M48" i="12"/>
  <c r="E48" i="12"/>
  <c r="D48" i="12"/>
  <c r="Q48" i="12"/>
  <c r="L48" i="12"/>
  <c r="I47" i="7"/>
  <c r="I49" i="11"/>
  <c r="I61" i="11" s="1"/>
  <c r="I48" i="8"/>
  <c r="I60" i="8" s="1"/>
  <c r="I49" i="12"/>
  <c r="I61" i="12" s="1"/>
  <c r="Q48" i="14"/>
  <c r="M48" i="14"/>
  <c r="E48" i="14"/>
  <c r="R48" i="14"/>
  <c r="N48" i="14"/>
  <c r="J48" i="14"/>
  <c r="F48" i="14"/>
  <c r="B48" i="14"/>
  <c r="O48" i="14"/>
  <c r="G48" i="14"/>
  <c r="L48" i="14"/>
  <c r="D48" i="14"/>
  <c r="C48" i="14"/>
  <c r="H48" i="14"/>
  <c r="P48" i="14"/>
  <c r="K48" i="14"/>
  <c r="Q36" i="12"/>
  <c r="O36" i="12"/>
  <c r="R36" i="12"/>
  <c r="J36" i="12"/>
  <c r="M36" i="12"/>
  <c r="E36" i="12"/>
  <c r="R40" i="12"/>
  <c r="R52" i="12" s="1"/>
  <c r="R64" i="12" s="1"/>
  <c r="D40" i="12"/>
  <c r="D52" i="12" s="1"/>
  <c r="D64" i="12" s="1"/>
  <c r="M40" i="12"/>
  <c r="M52" i="12" s="1"/>
  <c r="M64" i="12" s="1"/>
  <c r="N40" i="12"/>
  <c r="N52" i="12" s="1"/>
  <c r="N64" i="12" s="1"/>
  <c r="I36" i="12"/>
  <c r="I60" i="12" s="1"/>
  <c r="H36" i="12"/>
  <c r="K36" i="12"/>
  <c r="L36" i="12"/>
  <c r="P36" i="12"/>
  <c r="B36" i="12"/>
  <c r="O40" i="12"/>
  <c r="O52" i="12" s="1"/>
  <c r="O64" i="12" s="1"/>
  <c r="E40" i="12"/>
  <c r="E52" i="12" s="1"/>
  <c r="E64" i="12" s="1"/>
  <c r="H40" i="12"/>
  <c r="H52" i="12" s="1"/>
  <c r="H64" i="12" s="1"/>
  <c r="B40" i="12"/>
  <c r="B52" i="12" s="1"/>
  <c r="T42" i="13"/>
  <c r="T35" i="12"/>
  <c r="B45" i="12"/>
  <c r="B57" i="12" s="1"/>
  <c r="B69" i="12" s="1"/>
  <c r="Q45" i="12"/>
  <c r="Q57" i="12" s="1"/>
  <c r="Q69" i="12" s="1"/>
  <c r="P22" i="10"/>
  <c r="C45" i="12"/>
  <c r="C57" i="12" s="1"/>
  <c r="C69" i="12" s="1"/>
  <c r="L45" i="12"/>
  <c r="L57" i="12" s="1"/>
  <c r="L69" i="12" s="1"/>
  <c r="M45" i="12"/>
  <c r="M57" i="12" s="1"/>
  <c r="M69" i="12" s="1"/>
  <c r="K45" i="12"/>
  <c r="K57" i="12" s="1"/>
  <c r="K69" i="12" s="1"/>
  <c r="K40" i="13"/>
  <c r="K52" i="13" s="1"/>
  <c r="K64" i="13" s="1"/>
  <c r="P40" i="13"/>
  <c r="P52" i="13" s="1"/>
  <c r="P64" i="13" s="1"/>
  <c r="H40" i="13"/>
  <c r="H52" i="13" s="1"/>
  <c r="H64" i="13" s="1"/>
  <c r="L40" i="13"/>
  <c r="L52" i="13" s="1"/>
  <c r="L64" i="13" s="1"/>
  <c r="E34" i="14"/>
  <c r="D34" i="14"/>
  <c r="Q34" i="14"/>
  <c r="C34" i="14"/>
  <c r="I45" i="12"/>
  <c r="I57" i="12" s="1"/>
  <c r="F45" i="12"/>
  <c r="F57" i="12" s="1"/>
  <c r="F69" i="12" s="1"/>
  <c r="P45" i="12"/>
  <c r="P57" i="12" s="1"/>
  <c r="P69" i="12" s="1"/>
  <c r="G45" i="12"/>
  <c r="G57" i="12" s="1"/>
  <c r="G69" i="12" s="1"/>
  <c r="J45" i="12"/>
  <c r="J57" i="12" s="1"/>
  <c r="J69" i="12" s="1"/>
  <c r="E45" i="12"/>
  <c r="E57" i="12" s="1"/>
  <c r="E69" i="12" s="1"/>
  <c r="J40" i="13"/>
  <c r="J52" i="13" s="1"/>
  <c r="J64" i="13" s="1"/>
  <c r="R40" i="13"/>
  <c r="R52" i="13" s="1"/>
  <c r="R64" i="13" s="1"/>
  <c r="Q40" i="13"/>
  <c r="Q52" i="13" s="1"/>
  <c r="Q64" i="13" s="1"/>
  <c r="E40" i="13"/>
  <c r="E52" i="13" s="1"/>
  <c r="E64" i="13" s="1"/>
  <c r="K34" i="14"/>
  <c r="O34" i="14"/>
  <c r="M34" i="14"/>
  <c r="Q34" i="6"/>
  <c r="K34" i="6"/>
  <c r="J34" i="6"/>
  <c r="B34" i="6"/>
  <c r="E34" i="6"/>
  <c r="O34" i="6"/>
  <c r="C34" i="6"/>
  <c r="L34" i="6"/>
  <c r="F34" i="6"/>
  <c r="M34" i="6"/>
  <c r="H34" i="6"/>
  <c r="D34" i="6"/>
  <c r="G34" i="6"/>
  <c r="P34" i="6"/>
  <c r="Q42" i="6"/>
  <c r="Q54" i="6" s="1"/>
  <c r="Q66" i="6" s="1"/>
  <c r="L42" i="6"/>
  <c r="L54" i="6" s="1"/>
  <c r="L66" i="6" s="1"/>
  <c r="O42" i="6"/>
  <c r="O54" i="6" s="1"/>
  <c r="O66" i="6" s="1"/>
  <c r="E42" i="6"/>
  <c r="E54" i="6" s="1"/>
  <c r="E66" i="6" s="1"/>
  <c r="C42" i="6"/>
  <c r="C54" i="6" s="1"/>
  <c r="C66" i="6" s="1"/>
  <c r="F42" i="6"/>
  <c r="F54" i="6" s="1"/>
  <c r="F66" i="6" s="1"/>
  <c r="J42" i="6"/>
  <c r="J54" i="6" s="1"/>
  <c r="J66" i="6" s="1"/>
  <c r="K42" i="6"/>
  <c r="K54" i="6" s="1"/>
  <c r="K66" i="6" s="1"/>
  <c r="M42" i="6"/>
  <c r="M54" i="6" s="1"/>
  <c r="M66" i="6" s="1"/>
  <c r="P42" i="6"/>
  <c r="P54" i="6" s="1"/>
  <c r="P66" i="6" s="1"/>
  <c r="D42" i="6"/>
  <c r="D54" i="6" s="1"/>
  <c r="D66" i="6" s="1"/>
  <c r="G42" i="6"/>
  <c r="G54" i="6" s="1"/>
  <c r="G66" i="6" s="1"/>
  <c r="B42" i="6"/>
  <c r="H42" i="6"/>
  <c r="H54" i="6" s="1"/>
  <c r="H66" i="6" s="1"/>
  <c r="K37" i="6"/>
  <c r="K61" i="6" s="1"/>
  <c r="J37" i="6"/>
  <c r="E37" i="6"/>
  <c r="Q37" i="6"/>
  <c r="G37" i="6"/>
  <c r="B37" i="6"/>
  <c r="D37" i="6"/>
  <c r="D61" i="6" s="1"/>
  <c r="F37" i="6"/>
  <c r="C37" i="6"/>
  <c r="L37" i="6"/>
  <c r="L61" i="6" s="1"/>
  <c r="O37" i="6"/>
  <c r="H37" i="6"/>
  <c r="M37" i="6"/>
  <c r="M61" i="6" s="1"/>
  <c r="P37" i="6"/>
  <c r="H35" i="7"/>
  <c r="E35" i="7"/>
  <c r="J35" i="7"/>
  <c r="B35" i="7"/>
  <c r="C35" i="7"/>
  <c r="F35" i="7"/>
  <c r="G35" i="7"/>
  <c r="M35" i="7"/>
  <c r="D35" i="7"/>
  <c r="C44" i="6"/>
  <c r="C56" i="6" s="1"/>
  <c r="C68" i="6" s="1"/>
  <c r="H44" i="6"/>
  <c r="H56" i="6" s="1"/>
  <c r="H68" i="6" s="1"/>
  <c r="F44" i="6"/>
  <c r="F56" i="6" s="1"/>
  <c r="F68" i="6" s="1"/>
  <c r="P44" i="6"/>
  <c r="P56" i="6" s="1"/>
  <c r="P68" i="6" s="1"/>
  <c r="J44" i="6"/>
  <c r="J56" i="6" s="1"/>
  <c r="J68" i="6" s="1"/>
  <c r="D44" i="6"/>
  <c r="D56" i="6" s="1"/>
  <c r="D68" i="6" s="1"/>
  <c r="B44" i="6"/>
  <c r="O44" i="6"/>
  <c r="O56" i="6" s="1"/>
  <c r="O68" i="6" s="1"/>
  <c r="K44" i="6"/>
  <c r="K56" i="6" s="1"/>
  <c r="K68" i="6" s="1"/>
  <c r="Q44" i="6"/>
  <c r="Q56" i="6" s="1"/>
  <c r="Q68" i="6" s="1"/>
  <c r="M44" i="6"/>
  <c r="M56" i="6" s="1"/>
  <c r="M68" i="6" s="1"/>
  <c r="E44" i="6"/>
  <c r="E56" i="6" s="1"/>
  <c r="E68" i="6" s="1"/>
  <c r="G44" i="6"/>
  <c r="G56" i="6" s="1"/>
  <c r="G68" i="6" s="1"/>
  <c r="L44" i="6"/>
  <c r="L56" i="6" s="1"/>
  <c r="L68" i="6" s="1"/>
  <c r="G42" i="5"/>
  <c r="G54" i="5" s="1"/>
  <c r="G66" i="5" s="1"/>
  <c r="E42" i="5"/>
  <c r="E54" i="5" s="1"/>
  <c r="E66" i="5" s="1"/>
  <c r="B42" i="5"/>
  <c r="M42" i="5"/>
  <c r="M54" i="5" s="1"/>
  <c r="M66" i="5" s="1"/>
  <c r="J42" i="5"/>
  <c r="J54" i="5" s="1"/>
  <c r="J66" i="5" s="1"/>
  <c r="D42" i="5"/>
  <c r="D54" i="5" s="1"/>
  <c r="D66" i="5" s="1"/>
  <c r="C42" i="5"/>
  <c r="C54" i="5" s="1"/>
  <c r="C66" i="5" s="1"/>
  <c r="H42" i="5"/>
  <c r="H54" i="5" s="1"/>
  <c r="H66" i="5" s="1"/>
  <c r="F42" i="5"/>
  <c r="F54" i="5" s="1"/>
  <c r="F66" i="5" s="1"/>
  <c r="E40" i="8"/>
  <c r="E52" i="8" s="1"/>
  <c r="E64" i="8" s="1"/>
  <c r="M40" i="8"/>
  <c r="M52" i="8" s="1"/>
  <c r="M64" i="8" s="1"/>
  <c r="D40" i="8"/>
  <c r="D52" i="8" s="1"/>
  <c r="D64" i="8" s="1"/>
  <c r="H40" i="8"/>
  <c r="H52" i="8" s="1"/>
  <c r="H64" i="8" s="1"/>
  <c r="F40" i="8"/>
  <c r="F52" i="8" s="1"/>
  <c r="F64" i="8" s="1"/>
  <c r="C40" i="8"/>
  <c r="C52" i="8" s="1"/>
  <c r="C64" i="8" s="1"/>
  <c r="G40" i="8"/>
  <c r="G52" i="8" s="1"/>
  <c r="G64" i="8" s="1"/>
  <c r="B40" i="8"/>
  <c r="J40" i="8"/>
  <c r="J52" i="8" s="1"/>
  <c r="J64" i="8" s="1"/>
  <c r="B45" i="6"/>
  <c r="J45" i="6"/>
  <c r="J57" i="6" s="1"/>
  <c r="J69" i="6" s="1"/>
  <c r="Q45" i="6"/>
  <c r="Q57" i="6" s="1"/>
  <c r="Q69" i="6" s="1"/>
  <c r="M45" i="6"/>
  <c r="M57" i="6" s="1"/>
  <c r="M69" i="6" s="1"/>
  <c r="F45" i="6"/>
  <c r="F57" i="6" s="1"/>
  <c r="F69" i="6" s="1"/>
  <c r="K45" i="6"/>
  <c r="K57" i="6" s="1"/>
  <c r="K69" i="6" s="1"/>
  <c r="L45" i="6"/>
  <c r="L57" i="6" s="1"/>
  <c r="L69" i="6" s="1"/>
  <c r="E45" i="6"/>
  <c r="E57" i="6" s="1"/>
  <c r="E69" i="6" s="1"/>
  <c r="D45" i="6"/>
  <c r="D57" i="6" s="1"/>
  <c r="D69" i="6" s="1"/>
  <c r="P45" i="6"/>
  <c r="P57" i="6" s="1"/>
  <c r="P69" i="6" s="1"/>
  <c r="C45" i="6"/>
  <c r="C57" i="6" s="1"/>
  <c r="C69" i="6" s="1"/>
  <c r="O45" i="6"/>
  <c r="O57" i="6" s="1"/>
  <c r="O69" i="6" s="1"/>
  <c r="G45" i="6"/>
  <c r="G57" i="6" s="1"/>
  <c r="G69" i="6" s="1"/>
  <c r="H45" i="6"/>
  <c r="H57" i="6" s="1"/>
  <c r="H69" i="6" s="1"/>
  <c r="C34" i="5"/>
  <c r="F34" i="5"/>
  <c r="M34" i="5"/>
  <c r="G34" i="5"/>
  <c r="J34" i="5"/>
  <c r="B34" i="5"/>
  <c r="H34" i="5"/>
  <c r="E34" i="5"/>
  <c r="D34" i="5"/>
  <c r="M42" i="8"/>
  <c r="M54" i="8" s="1"/>
  <c r="M66" i="8" s="1"/>
  <c r="C42" i="8"/>
  <c r="C54" i="8" s="1"/>
  <c r="C66" i="8" s="1"/>
  <c r="G42" i="8"/>
  <c r="G54" i="8" s="1"/>
  <c r="G66" i="8" s="1"/>
  <c r="H42" i="8"/>
  <c r="H54" i="8" s="1"/>
  <c r="H66" i="8" s="1"/>
  <c r="E42" i="8"/>
  <c r="E54" i="8" s="1"/>
  <c r="E66" i="8" s="1"/>
  <c r="D42" i="8"/>
  <c r="D54" i="8" s="1"/>
  <c r="D66" i="8" s="1"/>
  <c r="F42" i="8"/>
  <c r="F54" i="8" s="1"/>
  <c r="F66" i="8" s="1"/>
  <c r="B42" i="8"/>
  <c r="J42" i="8"/>
  <c r="J54" i="8" s="1"/>
  <c r="J66" i="8" s="1"/>
  <c r="N41" i="14"/>
  <c r="N53" i="14" s="1"/>
  <c r="N65" i="14" s="1"/>
  <c r="P41" i="14"/>
  <c r="P53" i="14" s="1"/>
  <c r="P65" i="14" s="1"/>
  <c r="G44" i="8"/>
  <c r="G56" i="8" s="1"/>
  <c r="G68" i="8" s="1"/>
  <c r="B44" i="8"/>
  <c r="M44" i="8"/>
  <c r="M56" i="8" s="1"/>
  <c r="M68" i="8" s="1"/>
  <c r="D44" i="8"/>
  <c r="D56" i="8" s="1"/>
  <c r="D68" i="8" s="1"/>
  <c r="E44" i="8"/>
  <c r="E56" i="8" s="1"/>
  <c r="E68" i="8" s="1"/>
  <c r="F44" i="8"/>
  <c r="F56" i="8" s="1"/>
  <c r="F68" i="8" s="1"/>
  <c r="C44" i="8"/>
  <c r="C56" i="8" s="1"/>
  <c r="C68" i="8" s="1"/>
  <c r="H44" i="8"/>
  <c r="H56" i="8" s="1"/>
  <c r="H68" i="8" s="1"/>
  <c r="J44" i="8"/>
  <c r="J56" i="8" s="1"/>
  <c r="J68" i="8" s="1"/>
  <c r="M40" i="6"/>
  <c r="M52" i="6" s="1"/>
  <c r="M64" i="6" s="1"/>
  <c r="G40" i="6"/>
  <c r="G52" i="6" s="1"/>
  <c r="G64" i="6" s="1"/>
  <c r="F40" i="6"/>
  <c r="F52" i="6" s="1"/>
  <c r="F64" i="6" s="1"/>
  <c r="L40" i="6"/>
  <c r="L52" i="6" s="1"/>
  <c r="L64" i="6" s="1"/>
  <c r="O40" i="6"/>
  <c r="O52" i="6" s="1"/>
  <c r="O64" i="6" s="1"/>
  <c r="E40" i="6"/>
  <c r="E52" i="6" s="1"/>
  <c r="E64" i="6" s="1"/>
  <c r="C40" i="6"/>
  <c r="C52" i="6" s="1"/>
  <c r="C64" i="6" s="1"/>
  <c r="D40" i="6"/>
  <c r="D52" i="6" s="1"/>
  <c r="D64" i="6" s="1"/>
  <c r="P40" i="6"/>
  <c r="P52" i="6" s="1"/>
  <c r="P64" i="6" s="1"/>
  <c r="B40" i="6"/>
  <c r="Q40" i="6"/>
  <c r="Q52" i="6" s="1"/>
  <c r="Q64" i="6" s="1"/>
  <c r="K40" i="6"/>
  <c r="K52" i="6" s="1"/>
  <c r="K64" i="6" s="1"/>
  <c r="H40" i="6"/>
  <c r="H52" i="6" s="1"/>
  <c r="H64" i="6" s="1"/>
  <c r="J40" i="6"/>
  <c r="J52" i="6" s="1"/>
  <c r="J64" i="6" s="1"/>
  <c r="T17" i="4"/>
  <c r="M38" i="7"/>
  <c r="M50" i="7" s="1"/>
  <c r="M62" i="7" s="1"/>
  <c r="D38" i="7"/>
  <c r="D50" i="7" s="1"/>
  <c r="D62" i="7" s="1"/>
  <c r="F38" i="7"/>
  <c r="F50" i="7" s="1"/>
  <c r="F62" i="7" s="1"/>
  <c r="J38" i="7"/>
  <c r="J50" i="7" s="1"/>
  <c r="J62" i="7" s="1"/>
  <c r="C38" i="7"/>
  <c r="C50" i="7" s="1"/>
  <c r="C62" i="7" s="1"/>
  <c r="B38" i="7"/>
  <c r="G38" i="7"/>
  <c r="G50" i="7" s="1"/>
  <c r="G62" i="7" s="1"/>
  <c r="E38" i="7"/>
  <c r="E50" i="7" s="1"/>
  <c r="E62" i="7" s="1"/>
  <c r="H38" i="7"/>
  <c r="H50" i="7" s="1"/>
  <c r="H62" i="7" s="1"/>
  <c r="E37" i="5"/>
  <c r="J37" i="5"/>
  <c r="B37" i="5"/>
  <c r="H37" i="5"/>
  <c r="G37" i="5"/>
  <c r="D37" i="5"/>
  <c r="C37" i="5"/>
  <c r="F37" i="5"/>
  <c r="M37" i="5"/>
  <c r="G45" i="7"/>
  <c r="G57" i="7" s="1"/>
  <c r="G69" i="7" s="1"/>
  <c r="D45" i="7"/>
  <c r="D57" i="7" s="1"/>
  <c r="D69" i="7" s="1"/>
  <c r="B45" i="7"/>
  <c r="E45" i="7"/>
  <c r="E57" i="7" s="1"/>
  <c r="E69" i="7" s="1"/>
  <c r="F45" i="7"/>
  <c r="F57" i="7" s="1"/>
  <c r="F69" i="7" s="1"/>
  <c r="H45" i="7"/>
  <c r="H57" i="7" s="1"/>
  <c r="H69" i="7" s="1"/>
  <c r="J45" i="7"/>
  <c r="J57" i="7" s="1"/>
  <c r="J69" i="7" s="1"/>
  <c r="C45" i="7"/>
  <c r="C57" i="7" s="1"/>
  <c r="C69" i="7" s="1"/>
  <c r="M45" i="7"/>
  <c r="M57" i="7" s="1"/>
  <c r="M69" i="7" s="1"/>
  <c r="T9" i="4"/>
  <c r="I37" i="4" s="1"/>
  <c r="B58" i="5"/>
  <c r="T46" i="5"/>
  <c r="D41" i="14"/>
  <c r="D53" i="14" s="1"/>
  <c r="D65" i="14" s="1"/>
  <c r="G41" i="14"/>
  <c r="G53" i="14" s="1"/>
  <c r="G65" i="14" s="1"/>
  <c r="O41" i="14"/>
  <c r="O53" i="14" s="1"/>
  <c r="O65" i="14" s="1"/>
  <c r="M41" i="14"/>
  <c r="M53" i="14" s="1"/>
  <c r="M65" i="14" s="1"/>
  <c r="M39" i="7"/>
  <c r="M51" i="7" s="1"/>
  <c r="M63" i="7" s="1"/>
  <c r="F39" i="7"/>
  <c r="F51" i="7" s="1"/>
  <c r="F63" i="7" s="1"/>
  <c r="H39" i="7"/>
  <c r="H51" i="7" s="1"/>
  <c r="H63" i="7" s="1"/>
  <c r="D39" i="7"/>
  <c r="D51" i="7" s="1"/>
  <c r="D63" i="7" s="1"/>
  <c r="G39" i="7"/>
  <c r="G51" i="7" s="1"/>
  <c r="G63" i="7" s="1"/>
  <c r="B39" i="7"/>
  <c r="C39" i="7"/>
  <c r="C51" i="7" s="1"/>
  <c r="C63" i="7" s="1"/>
  <c r="J39" i="7"/>
  <c r="J51" i="7" s="1"/>
  <c r="J63" i="7" s="1"/>
  <c r="E39" i="7"/>
  <c r="E51" i="7" s="1"/>
  <c r="E63" i="7" s="1"/>
  <c r="C45" i="5"/>
  <c r="C57" i="5" s="1"/>
  <c r="C69" i="5" s="1"/>
  <c r="B45" i="5"/>
  <c r="D45" i="5"/>
  <c r="D57" i="5" s="1"/>
  <c r="D69" i="5" s="1"/>
  <c r="J45" i="5"/>
  <c r="J57" i="5" s="1"/>
  <c r="J69" i="5" s="1"/>
  <c r="G45" i="5"/>
  <c r="G57" i="5" s="1"/>
  <c r="G69" i="5" s="1"/>
  <c r="H45" i="5"/>
  <c r="H57" i="5" s="1"/>
  <c r="H69" i="5" s="1"/>
  <c r="F45" i="5"/>
  <c r="F57" i="5" s="1"/>
  <c r="F69" i="5" s="1"/>
  <c r="M45" i="5"/>
  <c r="M57" i="5" s="1"/>
  <c r="M69" i="5" s="1"/>
  <c r="E45" i="5"/>
  <c r="E57" i="5" s="1"/>
  <c r="E69" i="5" s="1"/>
  <c r="C34" i="7"/>
  <c r="D34" i="7"/>
  <c r="F34" i="7"/>
  <c r="G34" i="7"/>
  <c r="E34" i="7"/>
  <c r="J34" i="7"/>
  <c r="H34" i="7"/>
  <c r="M34" i="7"/>
  <c r="B34" i="7"/>
  <c r="H40" i="5"/>
  <c r="H52" i="5" s="1"/>
  <c r="H64" i="5" s="1"/>
  <c r="J40" i="5"/>
  <c r="J52" i="5" s="1"/>
  <c r="J64" i="5" s="1"/>
  <c r="E40" i="5"/>
  <c r="E52" i="5" s="1"/>
  <c r="E64" i="5" s="1"/>
  <c r="F40" i="5"/>
  <c r="F52" i="5" s="1"/>
  <c r="F64" i="5" s="1"/>
  <c r="C40" i="5"/>
  <c r="C52" i="5" s="1"/>
  <c r="C64" i="5" s="1"/>
  <c r="M40" i="5"/>
  <c r="M52" i="5" s="1"/>
  <c r="M64" i="5" s="1"/>
  <c r="D40" i="5"/>
  <c r="D52" i="5" s="1"/>
  <c r="D64" i="5" s="1"/>
  <c r="B40" i="5"/>
  <c r="G40" i="5"/>
  <c r="G52" i="5" s="1"/>
  <c r="G64" i="5" s="1"/>
  <c r="E34" i="8"/>
  <c r="F34" i="8"/>
  <c r="J34" i="8"/>
  <c r="H34" i="8"/>
  <c r="G34" i="8"/>
  <c r="D34" i="8"/>
  <c r="M34" i="8"/>
  <c r="C34" i="8"/>
  <c r="B34" i="8"/>
  <c r="M41" i="7"/>
  <c r="M53" i="7" s="1"/>
  <c r="M65" i="7" s="1"/>
  <c r="J41" i="7"/>
  <c r="J53" i="7" s="1"/>
  <c r="J65" i="7" s="1"/>
  <c r="B41" i="7"/>
  <c r="H41" i="7"/>
  <c r="H53" i="7" s="1"/>
  <c r="H65" i="7" s="1"/>
  <c r="C41" i="7"/>
  <c r="C53" i="7" s="1"/>
  <c r="C65" i="7" s="1"/>
  <c r="E41" i="7"/>
  <c r="E53" i="7" s="1"/>
  <c r="E65" i="7" s="1"/>
  <c r="F41" i="7"/>
  <c r="F53" i="7" s="1"/>
  <c r="F65" i="7" s="1"/>
  <c r="G41" i="7"/>
  <c r="G53" i="7" s="1"/>
  <c r="G65" i="7" s="1"/>
  <c r="D41" i="7"/>
  <c r="D53" i="7" s="1"/>
  <c r="D65" i="7" s="1"/>
  <c r="T5" i="4"/>
  <c r="I33" i="4" s="1"/>
  <c r="P39" i="6"/>
  <c r="P51" i="6" s="1"/>
  <c r="P63" i="6" s="1"/>
  <c r="Q39" i="6"/>
  <c r="Q51" i="6" s="1"/>
  <c r="Q63" i="6" s="1"/>
  <c r="K39" i="6"/>
  <c r="K51" i="6" s="1"/>
  <c r="K63" i="6" s="1"/>
  <c r="G39" i="6"/>
  <c r="G51" i="6" s="1"/>
  <c r="G63" i="6" s="1"/>
  <c r="D39" i="6"/>
  <c r="D51" i="6" s="1"/>
  <c r="D63" i="6" s="1"/>
  <c r="O39" i="6"/>
  <c r="O51" i="6" s="1"/>
  <c r="O63" i="6" s="1"/>
  <c r="B39" i="6"/>
  <c r="H39" i="6"/>
  <c r="H51" i="6" s="1"/>
  <c r="H63" i="6" s="1"/>
  <c r="E39" i="6"/>
  <c r="E51" i="6" s="1"/>
  <c r="E63" i="6" s="1"/>
  <c r="M39" i="6"/>
  <c r="M51" i="6" s="1"/>
  <c r="M63" i="6" s="1"/>
  <c r="F39" i="6"/>
  <c r="F51" i="6" s="1"/>
  <c r="F63" i="6" s="1"/>
  <c r="L39" i="6"/>
  <c r="L51" i="6" s="1"/>
  <c r="L63" i="6" s="1"/>
  <c r="C39" i="6"/>
  <c r="C51" i="6" s="1"/>
  <c r="C63" i="6" s="1"/>
  <c r="J39" i="6"/>
  <c r="J51" i="6" s="1"/>
  <c r="J63" i="6" s="1"/>
  <c r="F45" i="8"/>
  <c r="F57" i="8" s="1"/>
  <c r="F69" i="8" s="1"/>
  <c r="B45" i="8"/>
  <c r="G45" i="8"/>
  <c r="G57" i="8" s="1"/>
  <c r="G69" i="8" s="1"/>
  <c r="D45" i="8"/>
  <c r="D57" i="8" s="1"/>
  <c r="D69" i="8" s="1"/>
  <c r="C45" i="8"/>
  <c r="C57" i="8" s="1"/>
  <c r="C69" i="8" s="1"/>
  <c r="J45" i="8"/>
  <c r="J57" i="8" s="1"/>
  <c r="J69" i="8" s="1"/>
  <c r="E45" i="8"/>
  <c r="E57" i="8" s="1"/>
  <c r="E69" i="8" s="1"/>
  <c r="M45" i="8"/>
  <c r="M57" i="8" s="1"/>
  <c r="M69" i="8" s="1"/>
  <c r="H45" i="8"/>
  <c r="H57" i="8" s="1"/>
  <c r="H69" i="8" s="1"/>
  <c r="T16" i="4"/>
  <c r="T11" i="4"/>
  <c r="I39" i="4" s="1"/>
  <c r="I51" i="4" s="1"/>
  <c r="P15" i="18" s="1"/>
  <c r="B33" i="7"/>
  <c r="C33" i="7"/>
  <c r="E33" i="7"/>
  <c r="D33" i="7"/>
  <c r="F33" i="7"/>
  <c r="M33" i="7"/>
  <c r="G33" i="7"/>
  <c r="H33" i="7"/>
  <c r="J33" i="7"/>
  <c r="T18" i="4"/>
  <c r="T13" i="4"/>
  <c r="I41" i="4" s="1"/>
  <c r="M36" i="8"/>
  <c r="F36" i="8"/>
  <c r="H36" i="8"/>
  <c r="B36" i="8"/>
  <c r="C36" i="8"/>
  <c r="G36" i="8"/>
  <c r="J36" i="8"/>
  <c r="D36" i="8"/>
  <c r="E36" i="8"/>
  <c r="P36" i="6"/>
  <c r="H36" i="6"/>
  <c r="G36" i="6"/>
  <c r="M36" i="6"/>
  <c r="K36" i="6"/>
  <c r="C36" i="6"/>
  <c r="L36" i="6"/>
  <c r="F36" i="6"/>
  <c r="Q36" i="6"/>
  <c r="J36" i="6"/>
  <c r="E36" i="6"/>
  <c r="B36" i="6"/>
  <c r="D36" i="6"/>
  <c r="O36" i="6"/>
  <c r="D37" i="8"/>
  <c r="D61" i="8" s="1"/>
  <c r="B37" i="8"/>
  <c r="G37" i="8"/>
  <c r="M37" i="8"/>
  <c r="F37" i="8"/>
  <c r="C37" i="8"/>
  <c r="E37" i="8"/>
  <c r="J37" i="8"/>
  <c r="H37" i="8"/>
  <c r="J43" i="8"/>
  <c r="J55" i="8" s="1"/>
  <c r="J67" i="8" s="1"/>
  <c r="F43" i="8"/>
  <c r="F55" i="8" s="1"/>
  <c r="F67" i="8" s="1"/>
  <c r="E43" i="8"/>
  <c r="E55" i="8" s="1"/>
  <c r="E67" i="8" s="1"/>
  <c r="G43" i="8"/>
  <c r="G55" i="8" s="1"/>
  <c r="G67" i="8" s="1"/>
  <c r="D43" i="8"/>
  <c r="D55" i="8" s="1"/>
  <c r="D67" i="8" s="1"/>
  <c r="C43" i="8"/>
  <c r="C55" i="8" s="1"/>
  <c r="C67" i="8" s="1"/>
  <c r="B43" i="8"/>
  <c r="M43" i="8"/>
  <c r="M55" i="8" s="1"/>
  <c r="M67" i="8" s="1"/>
  <c r="H43" i="8"/>
  <c r="H55" i="8" s="1"/>
  <c r="H67" i="8" s="1"/>
  <c r="T10" i="4"/>
  <c r="I38" i="4" s="1"/>
  <c r="I50" i="4" s="1"/>
  <c r="P14" i="18" s="1"/>
  <c r="E36" i="7"/>
  <c r="F36" i="7"/>
  <c r="M36" i="7"/>
  <c r="C36" i="7"/>
  <c r="H36" i="7"/>
  <c r="G36" i="7"/>
  <c r="D36" i="7"/>
  <c r="J36" i="7"/>
  <c r="B36" i="7"/>
  <c r="C35" i="8"/>
  <c r="D35" i="8"/>
  <c r="B35" i="8"/>
  <c r="J35" i="8"/>
  <c r="M35" i="8"/>
  <c r="E35" i="8"/>
  <c r="H35" i="8"/>
  <c r="G35" i="8"/>
  <c r="F35" i="8"/>
  <c r="G39" i="5"/>
  <c r="G51" i="5" s="1"/>
  <c r="G63" i="5" s="1"/>
  <c r="B39" i="5"/>
  <c r="F39" i="5"/>
  <c r="F51" i="5" s="1"/>
  <c r="F63" i="5" s="1"/>
  <c r="H39" i="5"/>
  <c r="H51" i="5" s="1"/>
  <c r="H63" i="5" s="1"/>
  <c r="E39" i="5"/>
  <c r="E51" i="5" s="1"/>
  <c r="E63" i="5" s="1"/>
  <c r="C39" i="5"/>
  <c r="C51" i="5" s="1"/>
  <c r="C63" i="5" s="1"/>
  <c r="J39" i="5"/>
  <c r="J51" i="5" s="1"/>
  <c r="J63" i="5" s="1"/>
  <c r="M39" i="5"/>
  <c r="M51" i="5" s="1"/>
  <c r="M63" i="5" s="1"/>
  <c r="D39" i="5"/>
  <c r="D51" i="5" s="1"/>
  <c r="D63" i="5" s="1"/>
  <c r="M44" i="7"/>
  <c r="M56" i="7" s="1"/>
  <c r="M68" i="7" s="1"/>
  <c r="B44" i="7"/>
  <c r="F44" i="7"/>
  <c r="F56" i="7" s="1"/>
  <c r="F68" i="7" s="1"/>
  <c r="H44" i="7"/>
  <c r="H56" i="7" s="1"/>
  <c r="H68" i="7" s="1"/>
  <c r="J44" i="7"/>
  <c r="J56" i="7" s="1"/>
  <c r="J68" i="7" s="1"/>
  <c r="G44" i="7"/>
  <c r="G56" i="7" s="1"/>
  <c r="G68" i="7" s="1"/>
  <c r="E44" i="7"/>
  <c r="E56" i="7" s="1"/>
  <c r="E68" i="7" s="1"/>
  <c r="C44" i="7"/>
  <c r="C56" i="7" s="1"/>
  <c r="C68" i="7" s="1"/>
  <c r="D44" i="7"/>
  <c r="D56" i="7" s="1"/>
  <c r="D68" i="7" s="1"/>
  <c r="F42" i="7"/>
  <c r="F54" i="7" s="1"/>
  <c r="F66" i="7" s="1"/>
  <c r="C42" i="7"/>
  <c r="C54" i="7" s="1"/>
  <c r="C66" i="7" s="1"/>
  <c r="G42" i="7"/>
  <c r="G54" i="7" s="1"/>
  <c r="G66" i="7" s="1"/>
  <c r="M42" i="7"/>
  <c r="M54" i="7" s="1"/>
  <c r="M66" i="7" s="1"/>
  <c r="H42" i="7"/>
  <c r="H54" i="7" s="1"/>
  <c r="H66" i="7" s="1"/>
  <c r="J42" i="7"/>
  <c r="J54" i="7" s="1"/>
  <c r="J66" i="7" s="1"/>
  <c r="D42" i="7"/>
  <c r="D54" i="7" s="1"/>
  <c r="D66" i="7" s="1"/>
  <c r="E42" i="7"/>
  <c r="E54" i="7" s="1"/>
  <c r="E66" i="7" s="1"/>
  <c r="B42" i="7"/>
  <c r="B50" i="5"/>
  <c r="B41" i="14"/>
  <c r="B53" i="14" s="1"/>
  <c r="K41" i="14"/>
  <c r="K53" i="14" s="1"/>
  <c r="K65" i="14" s="1"/>
  <c r="T15" i="4"/>
  <c r="I43" i="4" s="1"/>
  <c r="C35" i="6"/>
  <c r="B35" i="6"/>
  <c r="H35" i="6"/>
  <c r="O35" i="6"/>
  <c r="E35" i="6"/>
  <c r="G35" i="6"/>
  <c r="J35" i="6"/>
  <c r="D35" i="6"/>
  <c r="P35" i="6"/>
  <c r="F35" i="6"/>
  <c r="Q35" i="6"/>
  <c r="M35" i="6"/>
  <c r="K35" i="6"/>
  <c r="L35" i="6"/>
  <c r="T12" i="4"/>
  <c r="I40" i="4" s="1"/>
  <c r="I52" i="4" s="1"/>
  <c r="P16" i="18" s="1"/>
  <c r="D46" i="6"/>
  <c r="D58" i="6" s="1"/>
  <c r="D70" i="6" s="1"/>
  <c r="O46" i="6"/>
  <c r="O58" i="6" s="1"/>
  <c r="O70" i="6" s="1"/>
  <c r="H46" i="6"/>
  <c r="H58" i="6" s="1"/>
  <c r="H70" i="6" s="1"/>
  <c r="Q46" i="6"/>
  <c r="Q58" i="6" s="1"/>
  <c r="Q70" i="6" s="1"/>
  <c r="E46" i="6"/>
  <c r="E58" i="6" s="1"/>
  <c r="E70" i="6" s="1"/>
  <c r="F46" i="6"/>
  <c r="F58" i="6" s="1"/>
  <c r="F70" i="6" s="1"/>
  <c r="G46" i="6"/>
  <c r="G58" i="6" s="1"/>
  <c r="G70" i="6" s="1"/>
  <c r="B46" i="6"/>
  <c r="M46" i="6"/>
  <c r="M58" i="6" s="1"/>
  <c r="M70" i="6" s="1"/>
  <c r="P46" i="6"/>
  <c r="P58" i="6" s="1"/>
  <c r="P70" i="6" s="1"/>
  <c r="C46" i="6"/>
  <c r="C58" i="6" s="1"/>
  <c r="C70" i="6" s="1"/>
  <c r="L46" i="6"/>
  <c r="L58" i="6" s="1"/>
  <c r="L70" i="6" s="1"/>
  <c r="K46" i="6"/>
  <c r="K58" i="6" s="1"/>
  <c r="K70" i="6" s="1"/>
  <c r="J46" i="6"/>
  <c r="J58" i="6" s="1"/>
  <c r="J70" i="6" s="1"/>
  <c r="G44" i="5"/>
  <c r="G56" i="5" s="1"/>
  <c r="G68" i="5" s="1"/>
  <c r="M44" i="5"/>
  <c r="M56" i="5" s="1"/>
  <c r="M68" i="5" s="1"/>
  <c r="H44" i="5"/>
  <c r="H56" i="5" s="1"/>
  <c r="H68" i="5" s="1"/>
  <c r="D44" i="5"/>
  <c r="D56" i="5" s="1"/>
  <c r="D68" i="5" s="1"/>
  <c r="F44" i="5"/>
  <c r="F56" i="5" s="1"/>
  <c r="F68" i="5" s="1"/>
  <c r="J44" i="5"/>
  <c r="J56" i="5" s="1"/>
  <c r="J68" i="5" s="1"/>
  <c r="C44" i="5"/>
  <c r="C56" i="5" s="1"/>
  <c r="C68" i="5" s="1"/>
  <c r="E44" i="5"/>
  <c r="E56" i="5" s="1"/>
  <c r="E68" i="5" s="1"/>
  <c r="B44" i="5"/>
  <c r="B38" i="8"/>
  <c r="E38" i="8"/>
  <c r="E50" i="8" s="1"/>
  <c r="E62" i="8" s="1"/>
  <c r="M38" i="8"/>
  <c r="M50" i="8" s="1"/>
  <c r="M62" i="8" s="1"/>
  <c r="C38" i="8"/>
  <c r="C50" i="8" s="1"/>
  <c r="C62" i="8" s="1"/>
  <c r="H38" i="8"/>
  <c r="H50" i="8" s="1"/>
  <c r="H62" i="8" s="1"/>
  <c r="J38" i="8"/>
  <c r="J50" i="8" s="1"/>
  <c r="J62" i="8" s="1"/>
  <c r="F38" i="8"/>
  <c r="F50" i="8" s="1"/>
  <c r="F62" i="8" s="1"/>
  <c r="D38" i="8"/>
  <c r="D50" i="8" s="1"/>
  <c r="D62" i="8" s="1"/>
  <c r="G38" i="8"/>
  <c r="G50" i="8" s="1"/>
  <c r="G62" i="8" s="1"/>
  <c r="C43" i="6"/>
  <c r="C55" i="6" s="1"/>
  <c r="C67" i="6" s="1"/>
  <c r="E43" i="6"/>
  <c r="E55" i="6" s="1"/>
  <c r="E67" i="6" s="1"/>
  <c r="B43" i="6"/>
  <c r="J43" i="6"/>
  <c r="J55" i="6" s="1"/>
  <c r="J67" i="6" s="1"/>
  <c r="Q43" i="6"/>
  <c r="Q55" i="6" s="1"/>
  <c r="Q67" i="6" s="1"/>
  <c r="K43" i="6"/>
  <c r="K55" i="6" s="1"/>
  <c r="K67" i="6" s="1"/>
  <c r="H43" i="6"/>
  <c r="H55" i="6" s="1"/>
  <c r="H67" i="6" s="1"/>
  <c r="G43" i="6"/>
  <c r="G55" i="6" s="1"/>
  <c r="G67" i="6" s="1"/>
  <c r="P43" i="6"/>
  <c r="P55" i="6" s="1"/>
  <c r="P67" i="6" s="1"/>
  <c r="F43" i="6"/>
  <c r="F55" i="6" s="1"/>
  <c r="F67" i="6" s="1"/>
  <c r="L43" i="6"/>
  <c r="L55" i="6" s="1"/>
  <c r="L67" i="6" s="1"/>
  <c r="O43" i="6"/>
  <c r="O55" i="6" s="1"/>
  <c r="O67" i="6" s="1"/>
  <c r="D43" i="6"/>
  <c r="D55" i="6" s="1"/>
  <c r="D67" i="6" s="1"/>
  <c r="M43" i="6"/>
  <c r="M55" i="6" s="1"/>
  <c r="M67" i="6" s="1"/>
  <c r="H39" i="8"/>
  <c r="H51" i="8" s="1"/>
  <c r="H63" i="8" s="1"/>
  <c r="J39" i="8"/>
  <c r="J51" i="8" s="1"/>
  <c r="J63" i="8" s="1"/>
  <c r="E39" i="8"/>
  <c r="E51" i="8" s="1"/>
  <c r="E63" i="8" s="1"/>
  <c r="B39" i="8"/>
  <c r="G39" i="8"/>
  <c r="G51" i="8" s="1"/>
  <c r="G63" i="8" s="1"/>
  <c r="C39" i="8"/>
  <c r="C51" i="8" s="1"/>
  <c r="C63" i="8" s="1"/>
  <c r="D39" i="8"/>
  <c r="D51" i="8" s="1"/>
  <c r="D63" i="8" s="1"/>
  <c r="F39" i="8"/>
  <c r="F51" i="8" s="1"/>
  <c r="F63" i="8" s="1"/>
  <c r="M39" i="8"/>
  <c r="M51" i="8" s="1"/>
  <c r="M63" i="8" s="1"/>
  <c r="H33" i="5"/>
  <c r="E33" i="5"/>
  <c r="D33" i="5"/>
  <c r="F33" i="5"/>
  <c r="B33" i="5"/>
  <c r="M33" i="5"/>
  <c r="C33" i="5"/>
  <c r="J33" i="5"/>
  <c r="G33" i="5"/>
  <c r="H43" i="5"/>
  <c r="H55" i="5" s="1"/>
  <c r="H67" i="5" s="1"/>
  <c r="E43" i="5"/>
  <c r="E55" i="5" s="1"/>
  <c r="E67" i="5" s="1"/>
  <c r="G43" i="5"/>
  <c r="G55" i="5" s="1"/>
  <c r="G67" i="5" s="1"/>
  <c r="C43" i="5"/>
  <c r="C55" i="5" s="1"/>
  <c r="C67" i="5" s="1"/>
  <c r="D43" i="5"/>
  <c r="D55" i="5" s="1"/>
  <c r="D67" i="5" s="1"/>
  <c r="J43" i="5"/>
  <c r="J55" i="5" s="1"/>
  <c r="J67" i="5" s="1"/>
  <c r="B43" i="5"/>
  <c r="F43" i="5"/>
  <c r="F55" i="5" s="1"/>
  <c r="F67" i="5" s="1"/>
  <c r="M43" i="5"/>
  <c r="M55" i="5" s="1"/>
  <c r="M67" i="5" s="1"/>
  <c r="J41" i="14"/>
  <c r="J53" i="14" s="1"/>
  <c r="J65" i="14" s="1"/>
  <c r="R41" i="14"/>
  <c r="R53" i="14" s="1"/>
  <c r="R65" i="14" s="1"/>
  <c r="F41" i="14"/>
  <c r="F53" i="14" s="1"/>
  <c r="F65" i="14" s="1"/>
  <c r="Q41" i="14"/>
  <c r="Q53" i="14" s="1"/>
  <c r="Q65" i="14" s="1"/>
  <c r="T44" i="13"/>
  <c r="P10" i="10"/>
  <c r="I34" i="6"/>
  <c r="I42" i="6"/>
  <c r="I54" i="6" s="1"/>
  <c r="I66" i="6" s="1"/>
  <c r="I37" i="6"/>
  <c r="I61" i="6" s="1"/>
  <c r="I43" i="8"/>
  <c r="I55" i="8" s="1"/>
  <c r="I67" i="8" s="1"/>
  <c r="I35" i="7"/>
  <c r="I44" i="6"/>
  <c r="I56" i="6" s="1"/>
  <c r="I68" i="6" s="1"/>
  <c r="I36" i="7"/>
  <c r="I60" i="7" s="1"/>
  <c r="I42" i="5"/>
  <c r="I54" i="5" s="1"/>
  <c r="I66" i="5" s="1"/>
  <c r="I40" i="8"/>
  <c r="I52" i="8" s="1"/>
  <c r="I64" i="8" s="1"/>
  <c r="I35" i="8"/>
  <c r="I59" i="8" s="1"/>
  <c r="I71" i="8" s="1"/>
  <c r="I45" i="6"/>
  <c r="I57" i="6" s="1"/>
  <c r="I69" i="6" s="1"/>
  <c r="I39" i="5"/>
  <c r="I51" i="5" s="1"/>
  <c r="I63" i="5" s="1"/>
  <c r="I34" i="5"/>
  <c r="I44" i="7"/>
  <c r="I56" i="7" s="1"/>
  <c r="I68" i="7" s="1"/>
  <c r="G38" i="6"/>
  <c r="G50" i="6" s="1"/>
  <c r="G62" i="6" s="1"/>
  <c r="D38" i="6"/>
  <c r="D50" i="6" s="1"/>
  <c r="D62" i="6" s="1"/>
  <c r="E38" i="6"/>
  <c r="E50" i="6" s="1"/>
  <c r="E62" i="6" s="1"/>
  <c r="C38" i="6"/>
  <c r="C50" i="6" s="1"/>
  <c r="C62" i="6" s="1"/>
  <c r="L38" i="6"/>
  <c r="L50" i="6" s="1"/>
  <c r="L62" i="6" s="1"/>
  <c r="F38" i="6"/>
  <c r="F50" i="6" s="1"/>
  <c r="F62" i="6" s="1"/>
  <c r="M38" i="6"/>
  <c r="M50" i="6" s="1"/>
  <c r="M62" i="6" s="1"/>
  <c r="O38" i="6"/>
  <c r="O50" i="6" s="1"/>
  <c r="O62" i="6" s="1"/>
  <c r="Q38" i="6"/>
  <c r="Q50" i="6" s="1"/>
  <c r="Q62" i="6" s="1"/>
  <c r="P38" i="6"/>
  <c r="P50" i="6" s="1"/>
  <c r="P62" i="6" s="1"/>
  <c r="H38" i="6"/>
  <c r="H50" i="6" s="1"/>
  <c r="H62" i="6" s="1"/>
  <c r="B38" i="6"/>
  <c r="K38" i="6"/>
  <c r="K50" i="6" s="1"/>
  <c r="K62" i="6" s="1"/>
  <c r="J38" i="6"/>
  <c r="J50" i="6" s="1"/>
  <c r="J62" i="6" s="1"/>
  <c r="H36" i="5"/>
  <c r="G36" i="5"/>
  <c r="F36" i="5"/>
  <c r="B36" i="5"/>
  <c r="M36" i="5"/>
  <c r="D36" i="5"/>
  <c r="C36" i="5"/>
  <c r="J36" i="5"/>
  <c r="E36" i="5"/>
  <c r="T6" i="4"/>
  <c r="I34" i="4" s="1"/>
  <c r="M46" i="8"/>
  <c r="M58" i="8" s="1"/>
  <c r="M70" i="8" s="1"/>
  <c r="C46" i="8"/>
  <c r="C58" i="8" s="1"/>
  <c r="C70" i="8" s="1"/>
  <c r="E46" i="8"/>
  <c r="E58" i="8" s="1"/>
  <c r="E70" i="8" s="1"/>
  <c r="J46" i="8"/>
  <c r="J58" i="8" s="1"/>
  <c r="J70" i="8" s="1"/>
  <c r="B46" i="8"/>
  <c r="D46" i="8"/>
  <c r="D58" i="8" s="1"/>
  <c r="D70" i="8" s="1"/>
  <c r="G46" i="8"/>
  <c r="G58" i="8" s="1"/>
  <c r="G70" i="8" s="1"/>
  <c r="H46" i="8"/>
  <c r="H58" i="8" s="1"/>
  <c r="H70" i="8" s="1"/>
  <c r="F46" i="8"/>
  <c r="F58" i="8" s="1"/>
  <c r="F70" i="8" s="1"/>
  <c r="B41" i="8"/>
  <c r="E41" i="8"/>
  <c r="E53" i="8" s="1"/>
  <c r="E65" i="8" s="1"/>
  <c r="C41" i="8"/>
  <c r="C53" i="8" s="1"/>
  <c r="C65" i="8" s="1"/>
  <c r="D41" i="8"/>
  <c r="D53" i="8" s="1"/>
  <c r="D65" i="8" s="1"/>
  <c r="F41" i="8"/>
  <c r="F53" i="8" s="1"/>
  <c r="F65" i="8" s="1"/>
  <c r="M41" i="8"/>
  <c r="M53" i="8" s="1"/>
  <c r="M65" i="8" s="1"/>
  <c r="H41" i="8"/>
  <c r="H53" i="8" s="1"/>
  <c r="H65" i="8" s="1"/>
  <c r="G41" i="8"/>
  <c r="G53" i="8" s="1"/>
  <c r="G65" i="8" s="1"/>
  <c r="J41" i="8"/>
  <c r="J53" i="8" s="1"/>
  <c r="J65" i="8" s="1"/>
  <c r="T8" i="4"/>
  <c r="I36" i="4" s="1"/>
  <c r="D43" i="7"/>
  <c r="D55" i="7" s="1"/>
  <c r="D67" i="7" s="1"/>
  <c r="F43" i="7"/>
  <c r="F55" i="7" s="1"/>
  <c r="F67" i="7" s="1"/>
  <c r="B43" i="7"/>
  <c r="J43" i="7"/>
  <c r="J55" i="7" s="1"/>
  <c r="J67" i="7" s="1"/>
  <c r="E43" i="7"/>
  <c r="E55" i="7" s="1"/>
  <c r="E67" i="7" s="1"/>
  <c r="H43" i="7"/>
  <c r="H55" i="7" s="1"/>
  <c r="H67" i="7" s="1"/>
  <c r="G43" i="7"/>
  <c r="G55" i="7" s="1"/>
  <c r="G67" i="7" s="1"/>
  <c r="C43" i="7"/>
  <c r="C55" i="7" s="1"/>
  <c r="C67" i="7" s="1"/>
  <c r="M43" i="7"/>
  <c r="M55" i="7" s="1"/>
  <c r="M67" i="7" s="1"/>
  <c r="T7" i="4"/>
  <c r="I35" i="4" s="1"/>
  <c r="K41" i="6"/>
  <c r="K53" i="6" s="1"/>
  <c r="K65" i="6" s="1"/>
  <c r="B41" i="6"/>
  <c r="H41" i="6"/>
  <c r="H53" i="6" s="1"/>
  <c r="H65" i="6" s="1"/>
  <c r="L41" i="6"/>
  <c r="L53" i="6" s="1"/>
  <c r="L65" i="6" s="1"/>
  <c r="F41" i="6"/>
  <c r="F53" i="6" s="1"/>
  <c r="F65" i="6" s="1"/>
  <c r="O41" i="6"/>
  <c r="O53" i="6" s="1"/>
  <c r="O65" i="6" s="1"/>
  <c r="M41" i="6"/>
  <c r="M53" i="6" s="1"/>
  <c r="M65" i="6" s="1"/>
  <c r="J41" i="6"/>
  <c r="J53" i="6" s="1"/>
  <c r="J65" i="6" s="1"/>
  <c r="G41" i="6"/>
  <c r="G53" i="6" s="1"/>
  <c r="G65" i="6" s="1"/>
  <c r="C41" i="6"/>
  <c r="C53" i="6" s="1"/>
  <c r="C65" i="6" s="1"/>
  <c r="P41" i="6"/>
  <c r="P53" i="6" s="1"/>
  <c r="P65" i="6" s="1"/>
  <c r="E41" i="6"/>
  <c r="E53" i="6" s="1"/>
  <c r="E65" i="6" s="1"/>
  <c r="D41" i="6"/>
  <c r="D53" i="6" s="1"/>
  <c r="D65" i="6" s="1"/>
  <c r="Q41" i="6"/>
  <c r="Q53" i="6" s="1"/>
  <c r="Q65" i="6" s="1"/>
  <c r="M35" i="5"/>
  <c r="F35" i="5"/>
  <c r="H35" i="5"/>
  <c r="B35" i="5"/>
  <c r="C35" i="5"/>
  <c r="D35" i="5"/>
  <c r="E35" i="5"/>
  <c r="G35" i="5"/>
  <c r="J35" i="5"/>
  <c r="T14" i="4"/>
  <c r="I42" i="4" s="1"/>
  <c r="J33" i="8"/>
  <c r="C33" i="8"/>
  <c r="F33" i="8"/>
  <c r="H33" i="8"/>
  <c r="D33" i="8"/>
  <c r="G33" i="8"/>
  <c r="E33" i="8"/>
  <c r="M33" i="8"/>
  <c r="B33" i="8"/>
  <c r="E40" i="7"/>
  <c r="E52" i="7" s="1"/>
  <c r="E64" i="7" s="1"/>
  <c r="J40" i="7"/>
  <c r="J52" i="7" s="1"/>
  <c r="J64" i="7" s="1"/>
  <c r="B40" i="7"/>
  <c r="M40" i="7"/>
  <c r="M52" i="7" s="1"/>
  <c r="M64" i="7" s="1"/>
  <c r="F40" i="7"/>
  <c r="F52" i="7" s="1"/>
  <c r="F64" i="7" s="1"/>
  <c r="D40" i="7"/>
  <c r="D52" i="7" s="1"/>
  <c r="D64" i="7" s="1"/>
  <c r="H40" i="7"/>
  <c r="H52" i="7" s="1"/>
  <c r="H64" i="7" s="1"/>
  <c r="C40" i="7"/>
  <c r="C52" i="7" s="1"/>
  <c r="C64" i="7" s="1"/>
  <c r="G40" i="7"/>
  <c r="G52" i="7" s="1"/>
  <c r="G64" i="7" s="1"/>
  <c r="I42" i="7"/>
  <c r="I54" i="7" s="1"/>
  <c r="I66" i="7" s="1"/>
  <c r="I42" i="8"/>
  <c r="I54" i="8" s="1"/>
  <c r="I66" i="8" s="1"/>
  <c r="M41" i="5"/>
  <c r="M53" i="5" s="1"/>
  <c r="M65" i="5" s="1"/>
  <c r="B41" i="5"/>
  <c r="D41" i="5"/>
  <c r="D53" i="5" s="1"/>
  <c r="D65" i="5" s="1"/>
  <c r="F41" i="5"/>
  <c r="F53" i="5" s="1"/>
  <c r="F65" i="5" s="1"/>
  <c r="E41" i="5"/>
  <c r="E53" i="5" s="1"/>
  <c r="E65" i="5" s="1"/>
  <c r="H41" i="5"/>
  <c r="H53" i="5" s="1"/>
  <c r="H65" i="5" s="1"/>
  <c r="G41" i="5"/>
  <c r="G53" i="5" s="1"/>
  <c r="G65" i="5" s="1"/>
  <c r="J41" i="5"/>
  <c r="J53" i="5" s="1"/>
  <c r="J65" i="5" s="1"/>
  <c r="C41" i="5"/>
  <c r="C53" i="5" s="1"/>
  <c r="C65" i="5" s="1"/>
  <c r="M33" i="6"/>
  <c r="P33" i="6"/>
  <c r="O33" i="6"/>
  <c r="D33" i="6"/>
  <c r="K33" i="6"/>
  <c r="F33" i="6"/>
  <c r="H33" i="6"/>
  <c r="E33" i="6"/>
  <c r="C33" i="6"/>
  <c r="B33" i="6"/>
  <c r="G33" i="6"/>
  <c r="L33" i="6"/>
  <c r="J33" i="6"/>
  <c r="Q33" i="6"/>
  <c r="M46" i="7"/>
  <c r="M58" i="7" s="1"/>
  <c r="M70" i="7" s="1"/>
  <c r="G46" i="7"/>
  <c r="G58" i="7" s="1"/>
  <c r="G70" i="7" s="1"/>
  <c r="D46" i="7"/>
  <c r="D58" i="7" s="1"/>
  <c r="D70" i="7" s="1"/>
  <c r="B46" i="7"/>
  <c r="C46" i="7"/>
  <c r="C58" i="7" s="1"/>
  <c r="C70" i="7" s="1"/>
  <c r="H46" i="7"/>
  <c r="H58" i="7" s="1"/>
  <c r="H70" i="7" s="1"/>
  <c r="E46" i="7"/>
  <c r="E58" i="7" s="1"/>
  <c r="E70" i="7" s="1"/>
  <c r="F46" i="7"/>
  <c r="F58" i="7" s="1"/>
  <c r="F70" i="7" s="1"/>
  <c r="J46" i="7"/>
  <c r="J58" i="7" s="1"/>
  <c r="J70" i="7" s="1"/>
  <c r="G37" i="7"/>
  <c r="F37" i="7"/>
  <c r="B37" i="7"/>
  <c r="D37" i="7"/>
  <c r="E37" i="7"/>
  <c r="J37" i="7"/>
  <c r="M37" i="7"/>
  <c r="H37" i="7"/>
  <c r="C37" i="7"/>
  <c r="I57" i="13"/>
  <c r="I69" i="13" s="1"/>
  <c r="B58" i="13"/>
  <c r="T46" i="13"/>
  <c r="B55" i="14"/>
  <c r="T43" i="14"/>
  <c r="T33" i="14"/>
  <c r="C53" i="11"/>
  <c r="T37" i="12"/>
  <c r="I6" i="10"/>
  <c r="I10" i="16"/>
  <c r="T46" i="11"/>
  <c r="B58" i="11"/>
  <c r="B70" i="11" s="1"/>
  <c r="C58" i="11"/>
  <c r="J10" i="16"/>
  <c r="J6" i="10"/>
  <c r="T12" i="14"/>
  <c r="I40" i="14" s="1"/>
  <c r="I52" i="14" s="1"/>
  <c r="B68" i="13"/>
  <c r="T68" i="13" s="1"/>
  <c r="T56" i="13"/>
  <c r="B56" i="11"/>
  <c r="T44" i="11"/>
  <c r="Q35" i="11"/>
  <c r="R35" i="11"/>
  <c r="D35" i="11"/>
  <c r="G35" i="11"/>
  <c r="F35" i="11"/>
  <c r="H35" i="11"/>
  <c r="E35" i="11"/>
  <c r="J35" i="11"/>
  <c r="K35" i="11"/>
  <c r="C35" i="11"/>
  <c r="M35" i="11"/>
  <c r="N35" i="11"/>
  <c r="L35" i="11"/>
  <c r="B35" i="11"/>
  <c r="P35" i="11"/>
  <c r="O35" i="11"/>
  <c r="B39" i="11"/>
  <c r="Q39" i="11"/>
  <c r="Q51" i="11" s="1"/>
  <c r="Q63" i="11" s="1"/>
  <c r="C39" i="11"/>
  <c r="C51" i="11" s="1"/>
  <c r="F39" i="11"/>
  <c r="F51" i="11" s="1"/>
  <c r="F63" i="11" s="1"/>
  <c r="G39" i="11"/>
  <c r="G51" i="11" s="1"/>
  <c r="G63" i="11" s="1"/>
  <c r="O39" i="11"/>
  <c r="O51" i="11" s="1"/>
  <c r="O63" i="11" s="1"/>
  <c r="K39" i="11"/>
  <c r="K51" i="11" s="1"/>
  <c r="K63" i="11" s="1"/>
  <c r="M39" i="11"/>
  <c r="M51" i="11" s="1"/>
  <c r="M63" i="11" s="1"/>
  <c r="D39" i="11"/>
  <c r="D51" i="11" s="1"/>
  <c r="J39" i="11"/>
  <c r="J51" i="11" s="1"/>
  <c r="J63" i="11" s="1"/>
  <c r="H39" i="11"/>
  <c r="H51" i="11" s="1"/>
  <c r="E39" i="11"/>
  <c r="E51" i="11" s="1"/>
  <c r="E63" i="11" s="1"/>
  <c r="N39" i="11"/>
  <c r="N51" i="11" s="1"/>
  <c r="N63" i="11" s="1"/>
  <c r="R39" i="11"/>
  <c r="R51" i="11" s="1"/>
  <c r="R63" i="11" s="1"/>
  <c r="L39" i="11"/>
  <c r="L51" i="11" s="1"/>
  <c r="L63" i="11" s="1"/>
  <c r="P39" i="11"/>
  <c r="P51" i="11" s="1"/>
  <c r="P63" i="11" s="1"/>
  <c r="B51" i="13"/>
  <c r="T39" i="13"/>
  <c r="D54" i="11"/>
  <c r="P10" i="16"/>
  <c r="B66" i="13"/>
  <c r="T66" i="13" s="1"/>
  <c r="T54" i="13"/>
  <c r="T38" i="14"/>
  <c r="B50" i="14"/>
  <c r="T34" i="13"/>
  <c r="I55" i="11"/>
  <c r="P19" i="16" s="1"/>
  <c r="P7" i="16"/>
  <c r="H58" i="11"/>
  <c r="O6" i="10"/>
  <c r="O10" i="16"/>
  <c r="D58" i="11"/>
  <c r="K6" i="10"/>
  <c r="K10" i="16"/>
  <c r="O14" i="16"/>
  <c r="H62" i="11"/>
  <c r="O22" i="10" s="1"/>
  <c r="O10" i="10"/>
  <c r="D57" i="11"/>
  <c r="D69" i="11" s="1"/>
  <c r="H56" i="11"/>
  <c r="T36" i="11"/>
  <c r="I64" i="11"/>
  <c r="B53" i="12"/>
  <c r="T41" i="12"/>
  <c r="H54" i="11"/>
  <c r="P6" i="10"/>
  <c r="B53" i="11"/>
  <c r="T41" i="11"/>
  <c r="T33" i="12"/>
  <c r="B51" i="12"/>
  <c r="T39" i="12"/>
  <c r="B33" i="13"/>
  <c r="G33" i="13"/>
  <c r="K33" i="13"/>
  <c r="F33" i="13"/>
  <c r="D33" i="13"/>
  <c r="Q33" i="13"/>
  <c r="M33" i="13"/>
  <c r="C33" i="13"/>
  <c r="O33" i="13"/>
  <c r="H33" i="13"/>
  <c r="R33" i="13"/>
  <c r="N33" i="13"/>
  <c r="E33" i="13"/>
  <c r="J33" i="13"/>
  <c r="P33" i="13"/>
  <c r="L33" i="13"/>
  <c r="G43" i="11"/>
  <c r="G55" i="11" s="1"/>
  <c r="G67" i="11" s="1"/>
  <c r="M43" i="11"/>
  <c r="M55" i="11" s="1"/>
  <c r="M67" i="11" s="1"/>
  <c r="C43" i="11"/>
  <c r="O43" i="11"/>
  <c r="O55" i="11" s="1"/>
  <c r="O67" i="11" s="1"/>
  <c r="P43" i="11"/>
  <c r="P55" i="11" s="1"/>
  <c r="P67" i="11" s="1"/>
  <c r="R43" i="11"/>
  <c r="R55" i="11" s="1"/>
  <c r="R67" i="11" s="1"/>
  <c r="D43" i="11"/>
  <c r="K43" i="11"/>
  <c r="K55" i="11" s="1"/>
  <c r="K67" i="11" s="1"/>
  <c r="J43" i="11"/>
  <c r="J55" i="11" s="1"/>
  <c r="J67" i="11" s="1"/>
  <c r="H43" i="11"/>
  <c r="B43" i="11"/>
  <c r="Q43" i="11"/>
  <c r="Q55" i="11" s="1"/>
  <c r="Q67" i="11" s="1"/>
  <c r="N43" i="11"/>
  <c r="N55" i="11" s="1"/>
  <c r="N67" i="11" s="1"/>
  <c r="E43" i="11"/>
  <c r="E55" i="11" s="1"/>
  <c r="E67" i="11" s="1"/>
  <c r="L43" i="11"/>
  <c r="L55" i="11" s="1"/>
  <c r="L67" i="11" s="1"/>
  <c r="F43" i="11"/>
  <c r="F55" i="11" s="1"/>
  <c r="F67" i="11" s="1"/>
  <c r="T8" i="14"/>
  <c r="I36" i="14" s="1"/>
  <c r="B55" i="12"/>
  <c r="T43" i="12"/>
  <c r="D62" i="11"/>
  <c r="K22" i="10" s="1"/>
  <c r="K10" i="10"/>
  <c r="K14" i="16"/>
  <c r="C62" i="11"/>
  <c r="J22" i="10" s="1"/>
  <c r="J14" i="16"/>
  <c r="J10" i="10"/>
  <c r="C57" i="11"/>
  <c r="C69" i="11" s="1"/>
  <c r="T16" i="14"/>
  <c r="I44" i="14" s="1"/>
  <c r="I56" i="14" s="1"/>
  <c r="I68" i="14" s="1"/>
  <c r="D64" i="11"/>
  <c r="B52" i="11"/>
  <c r="T40" i="11"/>
  <c r="I63" i="11"/>
  <c r="P23" i="10" s="1"/>
  <c r="P11" i="10"/>
  <c r="P15" i="16"/>
  <c r="T35" i="14"/>
  <c r="I53" i="11"/>
  <c r="P17" i="16" s="1"/>
  <c r="P5" i="16"/>
  <c r="B54" i="14"/>
  <c r="T42" i="14"/>
  <c r="B50" i="12"/>
  <c r="T38" i="12"/>
  <c r="D53" i="11"/>
  <c r="J42" i="12"/>
  <c r="J54" i="12" s="1"/>
  <c r="J66" i="12" s="1"/>
  <c r="C42" i="12"/>
  <c r="C54" i="12" s="1"/>
  <c r="C66" i="12" s="1"/>
  <c r="E42" i="12"/>
  <c r="E54" i="12" s="1"/>
  <c r="E66" i="12" s="1"/>
  <c r="B42" i="12"/>
  <c r="I6" i="16" s="1"/>
  <c r="R42" i="12"/>
  <c r="R54" i="12" s="1"/>
  <c r="R66" i="12" s="1"/>
  <c r="F42" i="12"/>
  <c r="F54" i="12" s="1"/>
  <c r="F66" i="12" s="1"/>
  <c r="H42" i="12"/>
  <c r="H54" i="12" s="1"/>
  <c r="H66" i="12" s="1"/>
  <c r="G42" i="12"/>
  <c r="G54" i="12" s="1"/>
  <c r="G66" i="12" s="1"/>
  <c r="M42" i="12"/>
  <c r="M54" i="12" s="1"/>
  <c r="M66" i="12" s="1"/>
  <c r="N42" i="12"/>
  <c r="N54" i="12" s="1"/>
  <c r="N66" i="12" s="1"/>
  <c r="L42" i="12"/>
  <c r="L54" i="12" s="1"/>
  <c r="L66" i="12" s="1"/>
  <c r="K42" i="12"/>
  <c r="K54" i="12" s="1"/>
  <c r="K66" i="12" s="1"/>
  <c r="P42" i="12"/>
  <c r="P54" i="12" s="1"/>
  <c r="P66" i="12" s="1"/>
  <c r="Q42" i="12"/>
  <c r="Q54" i="12" s="1"/>
  <c r="Q66" i="12" s="1"/>
  <c r="D42" i="12"/>
  <c r="D54" i="12" s="1"/>
  <c r="D66" i="12" s="1"/>
  <c r="O42" i="12"/>
  <c r="O54" i="12" s="1"/>
  <c r="O66" i="12" s="1"/>
  <c r="B50" i="13"/>
  <c r="T38" i="13"/>
  <c r="B50" i="11"/>
  <c r="T38" i="11"/>
  <c r="H57" i="11"/>
  <c r="H69" i="11" s="1"/>
  <c r="D56" i="11"/>
  <c r="B58" i="12"/>
  <c r="T46" i="12"/>
  <c r="B56" i="12"/>
  <c r="T44" i="12"/>
  <c r="I68" i="11"/>
  <c r="T46" i="14"/>
  <c r="B58" i="14"/>
  <c r="T33" i="11"/>
  <c r="T35" i="13"/>
  <c r="C64" i="11"/>
  <c r="B53" i="13"/>
  <c r="T41" i="13"/>
  <c r="M34" i="12"/>
  <c r="K34" i="12"/>
  <c r="C34" i="12"/>
  <c r="N34" i="12"/>
  <c r="G34" i="12"/>
  <c r="E34" i="12"/>
  <c r="Q34" i="12"/>
  <c r="R34" i="12"/>
  <c r="D34" i="12"/>
  <c r="P34" i="12"/>
  <c r="J34" i="12"/>
  <c r="L34" i="12"/>
  <c r="O34" i="12"/>
  <c r="F34" i="12"/>
  <c r="H34" i="12"/>
  <c r="B34" i="12"/>
  <c r="E45" i="13"/>
  <c r="E57" i="13" s="1"/>
  <c r="E69" i="13" s="1"/>
  <c r="D45" i="13"/>
  <c r="D57" i="13" s="1"/>
  <c r="D69" i="13" s="1"/>
  <c r="C45" i="13"/>
  <c r="C57" i="13" s="1"/>
  <c r="C69" i="13" s="1"/>
  <c r="O45" i="13"/>
  <c r="O57" i="13" s="1"/>
  <c r="O69" i="13" s="1"/>
  <c r="G45" i="13"/>
  <c r="G57" i="13" s="1"/>
  <c r="G69" i="13" s="1"/>
  <c r="N45" i="13"/>
  <c r="N57" i="13" s="1"/>
  <c r="N69" i="13" s="1"/>
  <c r="M45" i="13"/>
  <c r="M57" i="13" s="1"/>
  <c r="M69" i="13" s="1"/>
  <c r="B45" i="13"/>
  <c r="J45" i="13"/>
  <c r="J57" i="13" s="1"/>
  <c r="J69" i="13" s="1"/>
  <c r="P45" i="13"/>
  <c r="P57" i="13" s="1"/>
  <c r="P69" i="13" s="1"/>
  <c r="K45" i="13"/>
  <c r="K57" i="13" s="1"/>
  <c r="K69" i="13" s="1"/>
  <c r="F45" i="13"/>
  <c r="F57" i="13" s="1"/>
  <c r="F69" i="13" s="1"/>
  <c r="L45" i="13"/>
  <c r="L57" i="13" s="1"/>
  <c r="L69" i="13" s="1"/>
  <c r="H45" i="13"/>
  <c r="H57" i="13" s="1"/>
  <c r="H69" i="13" s="1"/>
  <c r="R45" i="13"/>
  <c r="R57" i="13" s="1"/>
  <c r="R69" i="13" s="1"/>
  <c r="Q45" i="13"/>
  <c r="Q57" i="13" s="1"/>
  <c r="Q69" i="13" s="1"/>
  <c r="B55" i="13"/>
  <c r="T43" i="13"/>
  <c r="P37" i="13"/>
  <c r="Q37" i="13"/>
  <c r="G37" i="13"/>
  <c r="K37" i="13"/>
  <c r="E37" i="13"/>
  <c r="J37" i="13"/>
  <c r="M37" i="13"/>
  <c r="H37" i="13"/>
  <c r="O37" i="13"/>
  <c r="L37" i="13"/>
  <c r="L61" i="13" s="1"/>
  <c r="D37" i="13"/>
  <c r="F37" i="13"/>
  <c r="N37" i="13"/>
  <c r="C37" i="13"/>
  <c r="R37" i="13"/>
  <c r="B37" i="13"/>
  <c r="C54" i="11"/>
  <c r="B54" i="11"/>
  <c r="T42" i="11"/>
  <c r="P18" i="10"/>
  <c r="B51" i="14"/>
  <c r="T39" i="14"/>
  <c r="I66" i="11"/>
  <c r="H53" i="11"/>
  <c r="B57" i="14"/>
  <c r="T45" i="14"/>
  <c r="I42" i="12"/>
  <c r="T37" i="14"/>
  <c r="B57" i="11"/>
  <c r="B69" i="11" s="1"/>
  <c r="T45" i="11"/>
  <c r="C56" i="11"/>
  <c r="T34" i="11"/>
  <c r="P14" i="16"/>
  <c r="H64" i="11"/>
  <c r="T38" i="5" l="1"/>
  <c r="T92" i="8"/>
  <c r="T88" i="5"/>
  <c r="T91" i="7"/>
  <c r="T85" i="5"/>
  <c r="T91" i="5"/>
  <c r="T84" i="5"/>
  <c r="T92" i="5"/>
  <c r="T89" i="5"/>
  <c r="T97" i="7"/>
  <c r="T81" i="7"/>
  <c r="T82" i="7"/>
  <c r="T88" i="7"/>
  <c r="T81" i="5"/>
  <c r="T88" i="8"/>
  <c r="T84" i="8"/>
  <c r="T94" i="5"/>
  <c r="T91" i="8"/>
  <c r="T96" i="8"/>
  <c r="T81" i="8"/>
  <c r="T86" i="5"/>
  <c r="T95" i="8"/>
  <c r="T97" i="5"/>
  <c r="T85" i="8"/>
  <c r="T85" i="7"/>
  <c r="T86" i="7"/>
  <c r="T87" i="7"/>
  <c r="T92" i="7"/>
  <c r="T90" i="5"/>
  <c r="T96" i="5"/>
  <c r="T89" i="8"/>
  <c r="T95" i="5"/>
  <c r="T96" i="7"/>
  <c r="T93" i="8"/>
  <c r="T83" i="5"/>
  <c r="T82" i="5"/>
  <c r="T87" i="5"/>
  <c r="T86" i="8"/>
  <c r="T83" i="7"/>
  <c r="T89" i="7"/>
  <c r="T90" i="7"/>
  <c r="T87" i="8"/>
  <c r="T90" i="8"/>
  <c r="T82" i="8"/>
  <c r="T93" i="5"/>
  <c r="T94" i="8"/>
  <c r="T83" i="8"/>
  <c r="T97" i="8"/>
  <c r="T93" i="7"/>
  <c r="T94" i="7"/>
  <c r="T95" i="7"/>
  <c r="T84" i="7"/>
  <c r="I55" i="4"/>
  <c r="P19" i="18" s="1"/>
  <c r="P7" i="18"/>
  <c r="I53" i="4"/>
  <c r="P17" i="18" s="1"/>
  <c r="P5" i="18"/>
  <c r="I54" i="4"/>
  <c r="P18" i="18" s="1"/>
  <c r="P6" i="18"/>
  <c r="P11" i="18"/>
  <c r="T60" i="13"/>
  <c r="H61" i="7"/>
  <c r="D59" i="5"/>
  <c r="D71" i="5" s="1"/>
  <c r="C60" i="5"/>
  <c r="E59" i="6"/>
  <c r="E71" i="6" s="1"/>
  <c r="E59" i="8"/>
  <c r="E71" i="8" s="1"/>
  <c r="D60" i="7"/>
  <c r="C60" i="8"/>
  <c r="E61" i="5"/>
  <c r="K5" i="16"/>
  <c r="F59" i="5"/>
  <c r="F71" i="5" s="1"/>
  <c r="F60" i="5"/>
  <c r="M60" i="6"/>
  <c r="C59" i="7"/>
  <c r="C71" i="7" s="1"/>
  <c r="F59" i="8"/>
  <c r="F71" i="8" s="1"/>
  <c r="G60" i="7"/>
  <c r="M59" i="8"/>
  <c r="M71" i="8" s="1"/>
  <c r="C59" i="8"/>
  <c r="C71" i="8" s="1"/>
  <c r="J61" i="13"/>
  <c r="J18" i="16"/>
  <c r="J6" i="16"/>
  <c r="T48" i="13"/>
  <c r="D61" i="7"/>
  <c r="K59" i="6"/>
  <c r="K71" i="6" s="1"/>
  <c r="M60" i="7"/>
  <c r="C61" i="8"/>
  <c r="M60" i="8"/>
  <c r="G61" i="5"/>
  <c r="D59" i="7"/>
  <c r="D71" i="7" s="1"/>
  <c r="E61" i="6"/>
  <c r="Q61" i="6"/>
  <c r="F60" i="6"/>
  <c r="E60" i="8"/>
  <c r="M61" i="5"/>
  <c r="H59" i="7"/>
  <c r="H71" i="7" s="1"/>
  <c r="O61" i="6"/>
  <c r="K60" i="12"/>
  <c r="M61" i="7"/>
  <c r="J59" i="5"/>
  <c r="J71" i="5" s="1"/>
  <c r="E61" i="13"/>
  <c r="F60" i="7"/>
  <c r="J59" i="6"/>
  <c r="J71" i="6" s="1"/>
  <c r="E60" i="7"/>
  <c r="M61" i="8"/>
  <c r="J60" i="6"/>
  <c r="H60" i="6"/>
  <c r="H60" i="8"/>
  <c r="G59" i="7"/>
  <c r="G71" i="7" s="1"/>
  <c r="J59" i="7"/>
  <c r="J71" i="7" s="1"/>
  <c r="N61" i="13"/>
  <c r="C59" i="5"/>
  <c r="C71" i="5" s="1"/>
  <c r="D60" i="5"/>
  <c r="O59" i="6"/>
  <c r="O71" i="6" s="1"/>
  <c r="G60" i="6"/>
  <c r="F61" i="5"/>
  <c r="M61" i="13"/>
  <c r="G61" i="7"/>
  <c r="H59" i="5"/>
  <c r="H71" i="5" s="1"/>
  <c r="P60" i="6"/>
  <c r="D61" i="5"/>
  <c r="J61" i="5"/>
  <c r="E59" i="7"/>
  <c r="E71" i="7" s="1"/>
  <c r="E60" i="6"/>
  <c r="H61" i="5"/>
  <c r="M60" i="5"/>
  <c r="I59" i="7"/>
  <c r="I71" i="7" s="1"/>
  <c r="Q59" i="6"/>
  <c r="Q71" i="6" s="1"/>
  <c r="H59" i="6"/>
  <c r="H71" i="6" s="1"/>
  <c r="G59" i="8"/>
  <c r="G71" i="8" s="1"/>
  <c r="H60" i="7"/>
  <c r="O60" i="6"/>
  <c r="G61" i="6"/>
  <c r="R60" i="12"/>
  <c r="M59" i="5"/>
  <c r="M71" i="5" s="1"/>
  <c r="H61" i="8"/>
  <c r="M59" i="7"/>
  <c r="M71" i="7" s="1"/>
  <c r="D61" i="13"/>
  <c r="K21" i="10" s="1"/>
  <c r="C61" i="7"/>
  <c r="E59" i="5"/>
  <c r="E71" i="5" s="1"/>
  <c r="J60" i="5"/>
  <c r="L59" i="6"/>
  <c r="L71" i="6" s="1"/>
  <c r="E61" i="8"/>
  <c r="D60" i="6"/>
  <c r="Q60" i="6"/>
  <c r="F61" i="6"/>
  <c r="L60" i="12"/>
  <c r="Q61" i="13"/>
  <c r="Q60" i="12"/>
  <c r="H60" i="12"/>
  <c r="J60" i="12"/>
  <c r="R61" i="13"/>
  <c r="G61" i="13"/>
  <c r="J17" i="16"/>
  <c r="K61" i="13"/>
  <c r="J5" i="16"/>
  <c r="P9" i="10"/>
  <c r="O17" i="16"/>
  <c r="M60" i="12"/>
  <c r="O5" i="16"/>
  <c r="K17" i="16"/>
  <c r="P21" i="10"/>
  <c r="I17" i="16"/>
  <c r="K18" i="16"/>
  <c r="T58" i="13"/>
  <c r="B70" i="13"/>
  <c r="T70" i="13" s="1"/>
  <c r="O29" i="10"/>
  <c r="T69" i="11"/>
  <c r="J29" i="10"/>
  <c r="O18" i="16"/>
  <c r="K29" i="10"/>
  <c r="T58" i="14"/>
  <c r="B70" i="14"/>
  <c r="J13" i="16"/>
  <c r="T49" i="11"/>
  <c r="G59" i="6"/>
  <c r="G71" i="6" s="1"/>
  <c r="L60" i="6"/>
  <c r="J61" i="6"/>
  <c r="P60" i="12"/>
  <c r="D60" i="12"/>
  <c r="K9" i="10"/>
  <c r="I9" i="16"/>
  <c r="O61" i="13"/>
  <c r="P61" i="13"/>
  <c r="T58" i="12"/>
  <c r="B70" i="12"/>
  <c r="T70" i="12" s="1"/>
  <c r="O18" i="10"/>
  <c r="H70" i="11"/>
  <c r="O30" i="10" s="1"/>
  <c r="T59" i="12"/>
  <c r="B71" i="12"/>
  <c r="T71" i="12" s="1"/>
  <c r="J61" i="7"/>
  <c r="F61" i="7"/>
  <c r="G59" i="5"/>
  <c r="G71" i="5" s="1"/>
  <c r="G60" i="5"/>
  <c r="P59" i="6"/>
  <c r="P71" i="6" s="1"/>
  <c r="C59" i="6"/>
  <c r="C71" i="6" s="1"/>
  <c r="H59" i="8"/>
  <c r="H71" i="8" s="1"/>
  <c r="J60" i="7"/>
  <c r="C60" i="7"/>
  <c r="J61" i="8"/>
  <c r="C60" i="6"/>
  <c r="J60" i="8"/>
  <c r="C61" i="5"/>
  <c r="C61" i="6"/>
  <c r="P17" i="10"/>
  <c r="I69" i="12"/>
  <c r="E60" i="12"/>
  <c r="O60" i="12"/>
  <c r="Q47" i="4"/>
  <c r="X11" i="18" s="1"/>
  <c r="L47" i="4"/>
  <c r="S11" i="18" s="1"/>
  <c r="H47" i="4"/>
  <c r="O11" i="18" s="1"/>
  <c r="D47" i="4"/>
  <c r="K11" i="18" s="1"/>
  <c r="J47" i="4"/>
  <c r="Q11" i="18" s="1"/>
  <c r="M47" i="4"/>
  <c r="T11" i="18" s="1"/>
  <c r="G47" i="4"/>
  <c r="N11" i="18" s="1"/>
  <c r="B47" i="4"/>
  <c r="I11" i="18" s="1"/>
  <c r="K47" i="4"/>
  <c r="R11" i="18" s="1"/>
  <c r="F47" i="4"/>
  <c r="M11" i="18" s="1"/>
  <c r="P47" i="4"/>
  <c r="W11" i="18" s="1"/>
  <c r="E47" i="4"/>
  <c r="L11" i="18" s="1"/>
  <c r="C47" i="4"/>
  <c r="J11" i="18" s="1"/>
  <c r="O47" i="4"/>
  <c r="V11" i="18" s="1"/>
  <c r="T57" i="14"/>
  <c r="B69" i="14"/>
  <c r="O47" i="11"/>
  <c r="O59" i="11" s="1"/>
  <c r="O71" i="11" s="1"/>
  <c r="K47" i="11"/>
  <c r="K59" i="11" s="1"/>
  <c r="K71" i="11" s="1"/>
  <c r="G47" i="11"/>
  <c r="G59" i="11" s="1"/>
  <c r="G71" i="11" s="1"/>
  <c r="C47" i="11"/>
  <c r="J11" i="16" s="1"/>
  <c r="N47" i="11"/>
  <c r="N59" i="11" s="1"/>
  <c r="N71" i="11" s="1"/>
  <c r="D47" i="11"/>
  <c r="D59" i="11" s="1"/>
  <c r="P47" i="11"/>
  <c r="P59" i="11" s="1"/>
  <c r="P71" i="11" s="1"/>
  <c r="J47" i="11"/>
  <c r="J59" i="11" s="1"/>
  <c r="J71" i="11" s="1"/>
  <c r="E47" i="11"/>
  <c r="E59" i="11" s="1"/>
  <c r="E71" i="11" s="1"/>
  <c r="H47" i="11"/>
  <c r="O11" i="16" s="1"/>
  <c r="Q47" i="11"/>
  <c r="Q59" i="11" s="1"/>
  <c r="Q71" i="11" s="1"/>
  <c r="M47" i="11"/>
  <c r="M59" i="11" s="1"/>
  <c r="M71" i="11" s="1"/>
  <c r="B47" i="11"/>
  <c r="L47" i="11"/>
  <c r="L59" i="11" s="1"/>
  <c r="L71" i="11" s="1"/>
  <c r="R47" i="11"/>
  <c r="R59" i="11" s="1"/>
  <c r="R71" i="11" s="1"/>
  <c r="F47" i="11"/>
  <c r="F59" i="11" s="1"/>
  <c r="F71" i="11" s="1"/>
  <c r="T47" i="12"/>
  <c r="F59" i="6"/>
  <c r="F71" i="6" s="1"/>
  <c r="J59" i="8"/>
  <c r="J71" i="8" s="1"/>
  <c r="F61" i="8"/>
  <c r="D60" i="8"/>
  <c r="T58" i="5"/>
  <c r="B70" i="5"/>
  <c r="T70" i="5" s="1"/>
  <c r="P61" i="6"/>
  <c r="O49" i="4"/>
  <c r="V13" i="18" s="1"/>
  <c r="J49" i="4"/>
  <c r="Q13" i="18" s="1"/>
  <c r="F49" i="4"/>
  <c r="M13" i="18" s="1"/>
  <c r="B49" i="4"/>
  <c r="I13" i="18" s="1"/>
  <c r="P49" i="4"/>
  <c r="W13" i="18" s="1"/>
  <c r="D49" i="4"/>
  <c r="K13" i="18" s="1"/>
  <c r="M49" i="4"/>
  <c r="T13" i="18" s="1"/>
  <c r="H49" i="4"/>
  <c r="O13" i="18" s="1"/>
  <c r="C49" i="4"/>
  <c r="J13" i="18" s="1"/>
  <c r="L49" i="4"/>
  <c r="S13" i="18" s="1"/>
  <c r="G49" i="4"/>
  <c r="N13" i="18" s="1"/>
  <c r="Q49" i="4"/>
  <c r="X13" i="18" s="1"/>
  <c r="K49" i="4"/>
  <c r="R13" i="18" s="1"/>
  <c r="E49" i="4"/>
  <c r="L13" i="18" s="1"/>
  <c r="F61" i="13"/>
  <c r="K18" i="10"/>
  <c r="D70" i="11"/>
  <c r="K30" i="10" s="1"/>
  <c r="T45" i="12"/>
  <c r="J18" i="10"/>
  <c r="C70" i="11"/>
  <c r="E61" i="7"/>
  <c r="E60" i="5"/>
  <c r="H60" i="5"/>
  <c r="M59" i="6"/>
  <c r="M71" i="6" s="1"/>
  <c r="D59" i="6"/>
  <c r="D71" i="6" s="1"/>
  <c r="D59" i="8"/>
  <c r="D71" i="8" s="1"/>
  <c r="G61" i="8"/>
  <c r="K60" i="6"/>
  <c r="G60" i="8"/>
  <c r="F60" i="8"/>
  <c r="F59" i="7"/>
  <c r="F71" i="7" s="1"/>
  <c r="H61" i="6"/>
  <c r="P13" i="16"/>
  <c r="I47" i="11"/>
  <c r="M48" i="4"/>
  <c r="T12" i="18" s="1"/>
  <c r="E48" i="4"/>
  <c r="L12" i="18" s="1"/>
  <c r="L48" i="4"/>
  <c r="S12" i="18" s="1"/>
  <c r="Q48" i="4"/>
  <c r="X12" i="18" s="1"/>
  <c r="F48" i="4"/>
  <c r="M12" i="18" s="1"/>
  <c r="O48" i="4"/>
  <c r="V12" i="18" s="1"/>
  <c r="H48" i="4"/>
  <c r="O12" i="18" s="1"/>
  <c r="C48" i="4"/>
  <c r="J12" i="18" s="1"/>
  <c r="G48" i="4"/>
  <c r="N12" i="18" s="1"/>
  <c r="B48" i="4"/>
  <c r="I12" i="18" s="1"/>
  <c r="K48" i="4"/>
  <c r="R12" i="18" s="1"/>
  <c r="P48" i="4"/>
  <c r="W12" i="18" s="1"/>
  <c r="J48" i="4"/>
  <c r="Q12" i="18" s="1"/>
  <c r="D48" i="4"/>
  <c r="K12" i="18" s="1"/>
  <c r="C60" i="12"/>
  <c r="I5" i="10"/>
  <c r="T40" i="12"/>
  <c r="P9" i="16"/>
  <c r="J17" i="10"/>
  <c r="I5" i="16"/>
  <c r="T36" i="12"/>
  <c r="T34" i="14"/>
  <c r="T57" i="12"/>
  <c r="T40" i="13"/>
  <c r="P5" i="10"/>
  <c r="T39" i="8"/>
  <c r="B51" i="8"/>
  <c r="T35" i="6"/>
  <c r="B54" i="7"/>
  <c r="T42" i="7"/>
  <c r="B56" i="7"/>
  <c r="T44" i="7"/>
  <c r="T36" i="7"/>
  <c r="T33" i="7"/>
  <c r="B53" i="7"/>
  <c r="T41" i="7"/>
  <c r="T41" i="14"/>
  <c r="T37" i="7"/>
  <c r="T46" i="7"/>
  <c r="B58" i="7"/>
  <c r="M34" i="4"/>
  <c r="L34" i="4"/>
  <c r="P34" i="4"/>
  <c r="C34" i="4"/>
  <c r="F34" i="4"/>
  <c r="E34" i="4"/>
  <c r="G34" i="4"/>
  <c r="Q34" i="4"/>
  <c r="B34" i="4"/>
  <c r="H34" i="4"/>
  <c r="D34" i="4"/>
  <c r="O34" i="4"/>
  <c r="J34" i="4"/>
  <c r="K34" i="4"/>
  <c r="B51" i="5"/>
  <c r="T39" i="5"/>
  <c r="I62" i="4"/>
  <c r="P22" i="9" s="1"/>
  <c r="P10" i="9"/>
  <c r="B55" i="8"/>
  <c r="T43" i="8"/>
  <c r="I63" i="4"/>
  <c r="P23" i="9" s="1"/>
  <c r="P11" i="9"/>
  <c r="B51" i="6"/>
  <c r="T39" i="6"/>
  <c r="B52" i="5"/>
  <c r="T40" i="5"/>
  <c r="T40" i="6"/>
  <c r="B52" i="6"/>
  <c r="B57" i="6"/>
  <c r="T45" i="6"/>
  <c r="B54" i="5"/>
  <c r="T42" i="5"/>
  <c r="B53" i="5"/>
  <c r="T41" i="5"/>
  <c r="L35" i="4"/>
  <c r="Q35" i="4"/>
  <c r="O35" i="4"/>
  <c r="C35" i="4"/>
  <c r="E35" i="4"/>
  <c r="K35" i="4"/>
  <c r="P35" i="4"/>
  <c r="D35" i="4"/>
  <c r="F35" i="4"/>
  <c r="M35" i="4"/>
  <c r="B35" i="4"/>
  <c r="G35" i="4"/>
  <c r="J35" i="4"/>
  <c r="H35" i="4"/>
  <c r="B53" i="8"/>
  <c r="T41" i="8"/>
  <c r="T33" i="5"/>
  <c r="B50" i="8"/>
  <c r="T38" i="8"/>
  <c r="B58" i="6"/>
  <c r="T46" i="6"/>
  <c r="I64" i="4"/>
  <c r="P24" i="9" s="1"/>
  <c r="P12" i="9"/>
  <c r="L38" i="4"/>
  <c r="L50" i="4" s="1"/>
  <c r="S14" i="18" s="1"/>
  <c r="Q38" i="4"/>
  <c r="Q50" i="4" s="1"/>
  <c r="X14" i="18" s="1"/>
  <c r="B38" i="4"/>
  <c r="J38" i="4"/>
  <c r="J50" i="4" s="1"/>
  <c r="Q14" i="18" s="1"/>
  <c r="H38" i="4"/>
  <c r="H50" i="4" s="1"/>
  <c r="O14" i="18" s="1"/>
  <c r="F38" i="4"/>
  <c r="F50" i="4" s="1"/>
  <c r="M14" i="18" s="1"/>
  <c r="G38" i="4"/>
  <c r="G50" i="4" s="1"/>
  <c r="N14" i="18" s="1"/>
  <c r="K38" i="4"/>
  <c r="K50" i="4" s="1"/>
  <c r="R14" i="18" s="1"/>
  <c r="M38" i="4"/>
  <c r="M50" i="4" s="1"/>
  <c r="T14" i="18" s="1"/>
  <c r="P38" i="4"/>
  <c r="P50" i="4" s="1"/>
  <c r="W14" i="18" s="1"/>
  <c r="E38" i="4"/>
  <c r="E50" i="4" s="1"/>
  <c r="L14" i="18" s="1"/>
  <c r="D38" i="4"/>
  <c r="D50" i="4" s="1"/>
  <c r="K14" i="18" s="1"/>
  <c r="O38" i="4"/>
  <c r="O50" i="4" s="1"/>
  <c r="V14" i="18" s="1"/>
  <c r="C38" i="4"/>
  <c r="C50" i="4" s="1"/>
  <c r="J14" i="18" s="1"/>
  <c r="L46" i="4"/>
  <c r="S10" i="18" s="1"/>
  <c r="H46" i="4"/>
  <c r="O10" i="18" s="1"/>
  <c r="F46" i="4"/>
  <c r="M10" i="18" s="1"/>
  <c r="K46" i="4"/>
  <c r="R10" i="18" s="1"/>
  <c r="E46" i="4"/>
  <c r="L10" i="18" s="1"/>
  <c r="G46" i="4"/>
  <c r="N10" i="18" s="1"/>
  <c r="C46" i="4"/>
  <c r="J10" i="18" s="1"/>
  <c r="P46" i="4"/>
  <c r="W10" i="18" s="1"/>
  <c r="D46" i="4"/>
  <c r="K10" i="18" s="1"/>
  <c r="Q46" i="4"/>
  <c r="X10" i="18" s="1"/>
  <c r="J46" i="4"/>
  <c r="Q10" i="18" s="1"/>
  <c r="O46" i="4"/>
  <c r="V10" i="18" s="1"/>
  <c r="M46" i="4"/>
  <c r="T10" i="18" s="1"/>
  <c r="B46" i="4"/>
  <c r="I10" i="18" s="1"/>
  <c r="E39" i="4"/>
  <c r="E51" i="4" s="1"/>
  <c r="L15" i="18" s="1"/>
  <c r="K39" i="4"/>
  <c r="K51" i="4" s="1"/>
  <c r="R15" i="18" s="1"/>
  <c r="H39" i="4"/>
  <c r="H51" i="4" s="1"/>
  <c r="O15" i="18" s="1"/>
  <c r="F39" i="4"/>
  <c r="F51" i="4" s="1"/>
  <c r="M15" i="18" s="1"/>
  <c r="P39" i="4"/>
  <c r="P51" i="4" s="1"/>
  <c r="W15" i="18" s="1"/>
  <c r="D39" i="4"/>
  <c r="D51" i="4" s="1"/>
  <c r="K15" i="18" s="1"/>
  <c r="L39" i="4"/>
  <c r="L51" i="4" s="1"/>
  <c r="S15" i="18" s="1"/>
  <c r="O39" i="4"/>
  <c r="O51" i="4" s="1"/>
  <c r="V15" i="18" s="1"/>
  <c r="J39" i="4"/>
  <c r="J51" i="4" s="1"/>
  <c r="Q15" i="18" s="1"/>
  <c r="G39" i="4"/>
  <c r="G51" i="4" s="1"/>
  <c r="N15" i="18" s="1"/>
  <c r="B39" i="4"/>
  <c r="C39" i="4"/>
  <c r="C51" i="4" s="1"/>
  <c r="J15" i="18" s="1"/>
  <c r="Q39" i="4"/>
  <c r="Q51" i="4" s="1"/>
  <c r="X15" i="18" s="1"/>
  <c r="M39" i="4"/>
  <c r="M51" i="4" s="1"/>
  <c r="T15" i="18" s="1"/>
  <c r="T39" i="7"/>
  <c r="B51" i="7"/>
  <c r="I61" i="4"/>
  <c r="P21" i="9" s="1"/>
  <c r="P9" i="9"/>
  <c r="B57" i="7"/>
  <c r="T45" i="7"/>
  <c r="B56" i="8"/>
  <c r="T44" i="8"/>
  <c r="T34" i="5"/>
  <c r="B54" i="6"/>
  <c r="T42" i="6"/>
  <c r="B52" i="7"/>
  <c r="T40" i="7"/>
  <c r="I60" i="4"/>
  <c r="P20" i="9" s="1"/>
  <c r="P8" i="9"/>
  <c r="T36" i="8"/>
  <c r="M44" i="4"/>
  <c r="K44" i="4"/>
  <c r="L44" i="4"/>
  <c r="J44" i="4"/>
  <c r="P44" i="4"/>
  <c r="B44" i="4"/>
  <c r="I8" i="18" s="1"/>
  <c r="H44" i="4"/>
  <c r="Q44" i="4"/>
  <c r="C44" i="4"/>
  <c r="O44" i="4"/>
  <c r="E44" i="4"/>
  <c r="G44" i="4"/>
  <c r="D44" i="4"/>
  <c r="F44" i="4"/>
  <c r="B57" i="8"/>
  <c r="T45" i="8"/>
  <c r="K45" i="4"/>
  <c r="R9" i="18" s="1"/>
  <c r="J45" i="4"/>
  <c r="Q9" i="18" s="1"/>
  <c r="L45" i="4"/>
  <c r="S9" i="18" s="1"/>
  <c r="B45" i="4"/>
  <c r="I9" i="18" s="1"/>
  <c r="C45" i="4"/>
  <c r="J9" i="18" s="1"/>
  <c r="O45" i="4"/>
  <c r="V9" i="18" s="1"/>
  <c r="M45" i="4"/>
  <c r="T9" i="18" s="1"/>
  <c r="F45" i="4"/>
  <c r="M9" i="18" s="1"/>
  <c r="G45" i="4"/>
  <c r="N9" i="18" s="1"/>
  <c r="P45" i="4"/>
  <c r="W9" i="18" s="1"/>
  <c r="E45" i="4"/>
  <c r="L9" i="18" s="1"/>
  <c r="D45" i="4"/>
  <c r="K9" i="18" s="1"/>
  <c r="Q45" i="4"/>
  <c r="X9" i="18" s="1"/>
  <c r="H45" i="4"/>
  <c r="O9" i="18" s="1"/>
  <c r="T33" i="6"/>
  <c r="J42" i="4"/>
  <c r="K42" i="4"/>
  <c r="Q42" i="4"/>
  <c r="E42" i="4"/>
  <c r="C42" i="4"/>
  <c r="M42" i="4"/>
  <c r="O42" i="4"/>
  <c r="H42" i="4"/>
  <c r="B42" i="4"/>
  <c r="I6" i="18" s="1"/>
  <c r="P42" i="4"/>
  <c r="G42" i="4"/>
  <c r="D42" i="4"/>
  <c r="L42" i="4"/>
  <c r="F42" i="4"/>
  <c r="I59" i="4"/>
  <c r="P7" i="9"/>
  <c r="B55" i="7"/>
  <c r="T43" i="7"/>
  <c r="L36" i="4"/>
  <c r="J36" i="4"/>
  <c r="G36" i="4"/>
  <c r="M36" i="4"/>
  <c r="H36" i="4"/>
  <c r="D36" i="4"/>
  <c r="C36" i="4"/>
  <c r="E36" i="4"/>
  <c r="P36" i="4"/>
  <c r="B36" i="4"/>
  <c r="O36" i="4"/>
  <c r="F36" i="4"/>
  <c r="Q36" i="4"/>
  <c r="K36" i="4"/>
  <c r="B50" i="6"/>
  <c r="T38" i="6"/>
  <c r="T35" i="8"/>
  <c r="M41" i="4"/>
  <c r="E41" i="4"/>
  <c r="D41" i="4"/>
  <c r="H41" i="4"/>
  <c r="P41" i="4"/>
  <c r="K41" i="4"/>
  <c r="Q41" i="4"/>
  <c r="C41" i="4"/>
  <c r="G41" i="4"/>
  <c r="J41" i="4"/>
  <c r="O41" i="4"/>
  <c r="B41" i="4"/>
  <c r="I5" i="18" s="1"/>
  <c r="L41" i="4"/>
  <c r="F41" i="4"/>
  <c r="D33" i="4"/>
  <c r="K33" i="4"/>
  <c r="F33" i="4"/>
  <c r="L33" i="4"/>
  <c r="O33" i="4"/>
  <c r="M33" i="4"/>
  <c r="H33" i="4"/>
  <c r="G33" i="4"/>
  <c r="E33" i="4"/>
  <c r="Q33" i="4"/>
  <c r="P33" i="4"/>
  <c r="B33" i="4"/>
  <c r="J33" i="4"/>
  <c r="C33" i="4"/>
  <c r="T34" i="7"/>
  <c r="B57" i="5"/>
  <c r="T45" i="5"/>
  <c r="B50" i="7"/>
  <c r="T38" i="7"/>
  <c r="T34" i="6"/>
  <c r="O6" i="16"/>
  <c r="T33" i="8"/>
  <c r="T35" i="5"/>
  <c r="B53" i="6"/>
  <c r="T41" i="6"/>
  <c r="T46" i="8"/>
  <c r="B58" i="8"/>
  <c r="T36" i="5"/>
  <c r="B55" i="5"/>
  <c r="T43" i="5"/>
  <c r="B55" i="6"/>
  <c r="T43" i="6"/>
  <c r="B56" i="5"/>
  <c r="T44" i="5"/>
  <c r="J40" i="4"/>
  <c r="J52" i="4" s="1"/>
  <c r="Q16" i="18" s="1"/>
  <c r="L40" i="4"/>
  <c r="L52" i="4" s="1"/>
  <c r="S16" i="18" s="1"/>
  <c r="Q40" i="4"/>
  <c r="Q52" i="4" s="1"/>
  <c r="X16" i="18" s="1"/>
  <c r="P40" i="4"/>
  <c r="P52" i="4" s="1"/>
  <c r="W16" i="18" s="1"/>
  <c r="D40" i="4"/>
  <c r="D52" i="4" s="1"/>
  <c r="K16" i="18" s="1"/>
  <c r="K40" i="4"/>
  <c r="K52" i="4" s="1"/>
  <c r="R16" i="18" s="1"/>
  <c r="O40" i="4"/>
  <c r="O52" i="4" s="1"/>
  <c r="V16" i="18" s="1"/>
  <c r="B40" i="4"/>
  <c r="H40" i="4"/>
  <c r="H52" i="4" s="1"/>
  <c r="O16" i="18" s="1"/>
  <c r="M40" i="4"/>
  <c r="M52" i="4" s="1"/>
  <c r="T16" i="18" s="1"/>
  <c r="F40" i="4"/>
  <c r="F52" i="4" s="1"/>
  <c r="M16" i="18" s="1"/>
  <c r="E40" i="4"/>
  <c r="E52" i="4" s="1"/>
  <c r="L16" i="18" s="1"/>
  <c r="G40" i="4"/>
  <c r="G52" i="4" s="1"/>
  <c r="N16" i="18" s="1"/>
  <c r="C40" i="4"/>
  <c r="C52" i="4" s="1"/>
  <c r="J16" i="18" s="1"/>
  <c r="C43" i="4"/>
  <c r="K43" i="4"/>
  <c r="P43" i="4"/>
  <c r="G43" i="4"/>
  <c r="J43" i="4"/>
  <c r="L43" i="4"/>
  <c r="M43" i="4"/>
  <c r="H43" i="4"/>
  <c r="O43" i="4"/>
  <c r="D43" i="4"/>
  <c r="F43" i="4"/>
  <c r="Q43" i="4"/>
  <c r="B43" i="4"/>
  <c r="I7" i="18" s="1"/>
  <c r="E43" i="4"/>
  <c r="T50" i="5"/>
  <c r="B62" i="5"/>
  <c r="T62" i="5" s="1"/>
  <c r="T37" i="8"/>
  <c r="T36" i="6"/>
  <c r="I46" i="4"/>
  <c r="P10" i="18" s="1"/>
  <c r="I44" i="4"/>
  <c r="T34" i="8"/>
  <c r="D37" i="4"/>
  <c r="M37" i="4"/>
  <c r="G37" i="4"/>
  <c r="K37" i="4"/>
  <c r="J37" i="4"/>
  <c r="H37" i="4"/>
  <c r="O37" i="4"/>
  <c r="F37" i="4"/>
  <c r="Q37" i="4"/>
  <c r="L37" i="4"/>
  <c r="P37" i="4"/>
  <c r="C37" i="4"/>
  <c r="E37" i="4"/>
  <c r="B37" i="4"/>
  <c r="T37" i="5"/>
  <c r="I45" i="4"/>
  <c r="P9" i="18" s="1"/>
  <c r="B54" i="8"/>
  <c r="T42" i="8"/>
  <c r="B52" i="8"/>
  <c r="T40" i="8"/>
  <c r="B56" i="6"/>
  <c r="T44" i="6"/>
  <c r="T35" i="7"/>
  <c r="T37" i="6"/>
  <c r="I64" i="14"/>
  <c r="P24" i="10" s="1"/>
  <c r="P16" i="16"/>
  <c r="P12" i="10"/>
  <c r="T56" i="12"/>
  <c r="B68" i="12"/>
  <c r="T68" i="12" s="1"/>
  <c r="O5" i="10"/>
  <c r="B54" i="12"/>
  <c r="I14" i="10" s="1"/>
  <c r="T42" i="12"/>
  <c r="T48" i="11"/>
  <c r="B60" i="11"/>
  <c r="K9" i="16"/>
  <c r="B63" i="12"/>
  <c r="T63" i="12" s="1"/>
  <c r="T51" i="12"/>
  <c r="O14" i="10"/>
  <c r="H66" i="11"/>
  <c r="O26" i="10" s="1"/>
  <c r="B64" i="13"/>
  <c r="T64" i="13" s="1"/>
  <c r="T52" i="13"/>
  <c r="B63" i="13"/>
  <c r="T63" i="13" s="1"/>
  <c r="T51" i="13"/>
  <c r="D63" i="11"/>
  <c r="K23" i="10" s="1"/>
  <c r="K15" i="16"/>
  <c r="K11" i="10"/>
  <c r="B51" i="11"/>
  <c r="I15" i="16" s="1"/>
  <c r="T39" i="11"/>
  <c r="AA10" i="16"/>
  <c r="Z10" i="16" s="1"/>
  <c r="J13" i="10"/>
  <c r="C65" i="11"/>
  <c r="J25" i="10" s="1"/>
  <c r="B61" i="14"/>
  <c r="T61" i="14" s="1"/>
  <c r="T49" i="14"/>
  <c r="C61" i="13"/>
  <c r="J21" i="10" s="1"/>
  <c r="J9" i="10"/>
  <c r="T45" i="13"/>
  <c r="B57" i="13"/>
  <c r="T34" i="12"/>
  <c r="P28" i="10"/>
  <c r="O17" i="10"/>
  <c r="B62" i="13"/>
  <c r="T62" i="13" s="1"/>
  <c r="T50" i="13"/>
  <c r="J9" i="16"/>
  <c r="C36" i="14"/>
  <c r="K36" i="14"/>
  <c r="K60" i="14" s="1"/>
  <c r="D36" i="14"/>
  <c r="F36" i="14"/>
  <c r="F60" i="14" s="1"/>
  <c r="Q36" i="14"/>
  <c r="Q60" i="14" s="1"/>
  <c r="H36" i="14"/>
  <c r="J36" i="14"/>
  <c r="J60" i="14" s="1"/>
  <c r="G36" i="14"/>
  <c r="G60" i="14" s="1"/>
  <c r="E36" i="14"/>
  <c r="E60" i="14" s="1"/>
  <c r="O36" i="14"/>
  <c r="O60" i="14" s="1"/>
  <c r="P36" i="14"/>
  <c r="P60" i="14" s="1"/>
  <c r="M36" i="14"/>
  <c r="M60" i="14" s="1"/>
  <c r="R36" i="14"/>
  <c r="R60" i="14" s="1"/>
  <c r="N36" i="14"/>
  <c r="N60" i="14" s="1"/>
  <c r="B36" i="14"/>
  <c r="L36" i="14"/>
  <c r="L60" i="14" s="1"/>
  <c r="H55" i="11"/>
  <c r="O19" i="16" s="1"/>
  <c r="O7" i="16"/>
  <c r="K5" i="10"/>
  <c r="P15" i="10"/>
  <c r="I67" i="11"/>
  <c r="P27" i="10" s="1"/>
  <c r="I14" i="16"/>
  <c r="AA14" i="16" s="1"/>
  <c r="Z14" i="16" s="1"/>
  <c r="AB14" i="16" s="1"/>
  <c r="T50" i="14"/>
  <c r="B62" i="14"/>
  <c r="T62" i="14" s="1"/>
  <c r="AA6" i="10"/>
  <c r="Z6" i="10" s="1"/>
  <c r="AB6" i="10" s="1"/>
  <c r="T55" i="14"/>
  <c r="B67" i="14"/>
  <c r="T67" i="14" s="1"/>
  <c r="T57" i="11"/>
  <c r="I54" i="12"/>
  <c r="P18" i="16" s="1"/>
  <c r="P6" i="16"/>
  <c r="O13" i="10"/>
  <c r="H65" i="11"/>
  <c r="O25" i="10" s="1"/>
  <c r="I9" i="10"/>
  <c r="T37" i="13"/>
  <c r="H61" i="13"/>
  <c r="O21" i="10" s="1"/>
  <c r="O9" i="10"/>
  <c r="T61" i="11"/>
  <c r="T47" i="13"/>
  <c r="B59" i="13"/>
  <c r="B62" i="11"/>
  <c r="T50" i="11"/>
  <c r="I10" i="10"/>
  <c r="AA10" i="10" s="1"/>
  <c r="Z10" i="10" s="1"/>
  <c r="T55" i="12"/>
  <c r="B67" i="12"/>
  <c r="T67" i="12" s="1"/>
  <c r="K14" i="10"/>
  <c r="D66" i="11"/>
  <c r="K26" i="10" s="1"/>
  <c r="T35" i="11"/>
  <c r="T49" i="12"/>
  <c r="B61" i="12"/>
  <c r="T61" i="12" s="1"/>
  <c r="B63" i="14"/>
  <c r="T63" i="14" s="1"/>
  <c r="T51" i="14"/>
  <c r="T54" i="11"/>
  <c r="B66" i="11"/>
  <c r="B67" i="13"/>
  <c r="T67" i="13" s="1"/>
  <c r="T55" i="13"/>
  <c r="P16" i="10"/>
  <c r="O13" i="16"/>
  <c r="O9" i="16"/>
  <c r="K13" i="10"/>
  <c r="D65" i="11"/>
  <c r="K25" i="10" s="1"/>
  <c r="T54" i="14"/>
  <c r="B66" i="14"/>
  <c r="T66" i="14" s="1"/>
  <c r="B59" i="14"/>
  <c r="T47" i="14"/>
  <c r="B65" i="14"/>
  <c r="T65" i="14" s="1"/>
  <c r="T53" i="14"/>
  <c r="K44" i="14"/>
  <c r="K56" i="14" s="1"/>
  <c r="K68" i="14" s="1"/>
  <c r="G44" i="14"/>
  <c r="G56" i="14" s="1"/>
  <c r="G68" i="14" s="1"/>
  <c r="E44" i="14"/>
  <c r="E56" i="14" s="1"/>
  <c r="E68" i="14" s="1"/>
  <c r="N44" i="14"/>
  <c r="N56" i="14" s="1"/>
  <c r="N68" i="14" s="1"/>
  <c r="R44" i="14"/>
  <c r="R56" i="14" s="1"/>
  <c r="R68" i="14" s="1"/>
  <c r="C44" i="14"/>
  <c r="L44" i="14"/>
  <c r="L56" i="14" s="1"/>
  <c r="L68" i="14" s="1"/>
  <c r="B44" i="14"/>
  <c r="Q44" i="14"/>
  <c r="Q56" i="14" s="1"/>
  <c r="Q68" i="14" s="1"/>
  <c r="P44" i="14"/>
  <c r="P56" i="14" s="1"/>
  <c r="P68" i="14" s="1"/>
  <c r="H44" i="14"/>
  <c r="O44" i="14"/>
  <c r="O56" i="14" s="1"/>
  <c r="O68" i="14" s="1"/>
  <c r="M44" i="14"/>
  <c r="M56" i="14" s="1"/>
  <c r="M68" i="14" s="1"/>
  <c r="D44" i="14"/>
  <c r="J44" i="14"/>
  <c r="J56" i="14" s="1"/>
  <c r="J68" i="14" s="1"/>
  <c r="F44" i="14"/>
  <c r="F56" i="14" s="1"/>
  <c r="F68" i="14" s="1"/>
  <c r="I60" i="14"/>
  <c r="P20" i="10" s="1"/>
  <c r="P8" i="10"/>
  <c r="P12" i="16"/>
  <c r="B55" i="11"/>
  <c r="I19" i="16" s="1"/>
  <c r="I7" i="16"/>
  <c r="T43" i="11"/>
  <c r="D55" i="11"/>
  <c r="K19" i="16" s="1"/>
  <c r="K7" i="16"/>
  <c r="J7" i="16"/>
  <c r="C55" i="11"/>
  <c r="J19" i="16" s="1"/>
  <c r="T53" i="11"/>
  <c r="I13" i="10"/>
  <c r="B65" i="11"/>
  <c r="T52" i="12"/>
  <c r="B64" i="12"/>
  <c r="T64" i="12" s="1"/>
  <c r="K17" i="10"/>
  <c r="C68" i="11"/>
  <c r="J14" i="10"/>
  <c r="C66" i="11"/>
  <c r="J26" i="10" s="1"/>
  <c r="T53" i="13"/>
  <c r="B65" i="13"/>
  <c r="T65" i="13" s="1"/>
  <c r="D68" i="11"/>
  <c r="B62" i="12"/>
  <c r="T62" i="12" s="1"/>
  <c r="T50" i="12"/>
  <c r="P13" i="10"/>
  <c r="I65" i="11"/>
  <c r="P25" i="10" s="1"/>
  <c r="B64" i="11"/>
  <c r="T52" i="11"/>
  <c r="K13" i="16"/>
  <c r="J5" i="10"/>
  <c r="T33" i="13"/>
  <c r="T53" i="12"/>
  <c r="B65" i="12"/>
  <c r="T65" i="12" s="1"/>
  <c r="T48" i="12"/>
  <c r="B60" i="12"/>
  <c r="H68" i="11"/>
  <c r="K6" i="16"/>
  <c r="H63" i="11"/>
  <c r="O23" i="10" s="1"/>
  <c r="O15" i="16"/>
  <c r="O11" i="10"/>
  <c r="C63" i="11"/>
  <c r="J23" i="10" s="1"/>
  <c r="J11" i="10"/>
  <c r="J15" i="16"/>
  <c r="B68" i="11"/>
  <c r="T56" i="11"/>
  <c r="O40" i="14"/>
  <c r="O52" i="14" s="1"/>
  <c r="O64" i="14" s="1"/>
  <c r="F40" i="14"/>
  <c r="F52" i="14" s="1"/>
  <c r="F64" i="14" s="1"/>
  <c r="M40" i="14"/>
  <c r="M52" i="14" s="1"/>
  <c r="M64" i="14" s="1"/>
  <c r="L40" i="14"/>
  <c r="L52" i="14" s="1"/>
  <c r="L64" i="14" s="1"/>
  <c r="J40" i="14"/>
  <c r="J52" i="14" s="1"/>
  <c r="J64" i="14" s="1"/>
  <c r="P40" i="14"/>
  <c r="P52" i="14" s="1"/>
  <c r="P64" i="14" s="1"/>
  <c r="N40" i="14"/>
  <c r="N52" i="14" s="1"/>
  <c r="N64" i="14" s="1"/>
  <c r="Q40" i="14"/>
  <c r="Q52" i="14" s="1"/>
  <c r="Q64" i="14" s="1"/>
  <c r="R40" i="14"/>
  <c r="R52" i="14" s="1"/>
  <c r="R64" i="14" s="1"/>
  <c r="C40" i="14"/>
  <c r="C52" i="14" s="1"/>
  <c r="K40" i="14"/>
  <c r="K52" i="14" s="1"/>
  <c r="K64" i="14" s="1"/>
  <c r="G40" i="14"/>
  <c r="G52" i="14" s="1"/>
  <c r="G64" i="14" s="1"/>
  <c r="B40" i="14"/>
  <c r="H40" i="14"/>
  <c r="H52" i="14" s="1"/>
  <c r="D40" i="14"/>
  <c r="D52" i="14" s="1"/>
  <c r="E40" i="14"/>
  <c r="E52" i="14" s="1"/>
  <c r="E64" i="14" s="1"/>
  <c r="I18" i="10"/>
  <c r="T58" i="11"/>
  <c r="P8" i="16"/>
  <c r="P13" i="9" l="1"/>
  <c r="P15" i="9"/>
  <c r="P14" i="9"/>
  <c r="AA10" i="18"/>
  <c r="Z10" i="18" s="1"/>
  <c r="AB10" i="18" s="1"/>
  <c r="I56" i="4"/>
  <c r="I68" i="4" s="1"/>
  <c r="P28" i="9" s="1"/>
  <c r="P8" i="18"/>
  <c r="P22" i="18" s="1"/>
  <c r="Q55" i="4"/>
  <c r="X19" i="18" s="1"/>
  <c r="X7" i="18"/>
  <c r="H55" i="4"/>
  <c r="O19" i="18" s="1"/>
  <c r="O7" i="18"/>
  <c r="G55" i="4"/>
  <c r="N19" i="18" s="1"/>
  <c r="N7" i="18"/>
  <c r="F53" i="4"/>
  <c r="M17" i="18" s="1"/>
  <c r="M5" i="18"/>
  <c r="J53" i="4"/>
  <c r="Q17" i="18" s="1"/>
  <c r="Q5" i="18"/>
  <c r="K53" i="4"/>
  <c r="R17" i="18" s="1"/>
  <c r="R5" i="18"/>
  <c r="E53" i="4"/>
  <c r="L17" i="18" s="1"/>
  <c r="L5" i="18"/>
  <c r="L54" i="4"/>
  <c r="S18" i="18" s="1"/>
  <c r="S6" i="18"/>
  <c r="C54" i="4"/>
  <c r="J18" i="18" s="1"/>
  <c r="J6" i="18"/>
  <c r="J54" i="4"/>
  <c r="Q18" i="18" s="1"/>
  <c r="Q6" i="18"/>
  <c r="AA9" i="18"/>
  <c r="Z9" i="18" s="1"/>
  <c r="AB9" i="18" s="1"/>
  <c r="G56" i="4"/>
  <c r="N16" i="9" s="1"/>
  <c r="N8" i="18"/>
  <c r="N22" i="18" s="1"/>
  <c r="Q56" i="4"/>
  <c r="X16" i="9" s="1"/>
  <c r="X8" i="18"/>
  <c r="X22" i="18" s="1"/>
  <c r="J56" i="4"/>
  <c r="Q16" i="9" s="1"/>
  <c r="Q8" i="18"/>
  <c r="Q22" i="18" s="1"/>
  <c r="F55" i="4"/>
  <c r="M19" i="18" s="1"/>
  <c r="M7" i="18"/>
  <c r="M55" i="4"/>
  <c r="T19" i="18" s="1"/>
  <c r="T7" i="18"/>
  <c r="P55" i="4"/>
  <c r="W19" i="18" s="1"/>
  <c r="W7" i="18"/>
  <c r="L53" i="4"/>
  <c r="S17" i="18" s="1"/>
  <c r="S5" i="18"/>
  <c r="G53" i="4"/>
  <c r="N17" i="18" s="1"/>
  <c r="N5" i="18"/>
  <c r="P53" i="4"/>
  <c r="W17" i="18" s="1"/>
  <c r="W5" i="18"/>
  <c r="M53" i="4"/>
  <c r="T17" i="18" s="1"/>
  <c r="T5" i="18"/>
  <c r="D54" i="4"/>
  <c r="K18" i="18" s="1"/>
  <c r="K6" i="18"/>
  <c r="H54" i="4"/>
  <c r="O18" i="18" s="1"/>
  <c r="O6" i="18"/>
  <c r="E54" i="4"/>
  <c r="L18" i="18" s="1"/>
  <c r="L6" i="18"/>
  <c r="E56" i="4"/>
  <c r="E68" i="4" s="1"/>
  <c r="L28" i="9" s="1"/>
  <c r="L8" i="18"/>
  <c r="L22" i="18" s="1"/>
  <c r="H56" i="4"/>
  <c r="O16" i="9" s="1"/>
  <c r="O8" i="18"/>
  <c r="O22" i="18" s="1"/>
  <c r="L56" i="4"/>
  <c r="L68" i="4" s="1"/>
  <c r="S28" i="9" s="1"/>
  <c r="S8" i="18"/>
  <c r="S22" i="18" s="1"/>
  <c r="I65" i="4"/>
  <c r="P25" i="9" s="1"/>
  <c r="E55" i="4"/>
  <c r="L19" i="18" s="1"/>
  <c r="L7" i="18"/>
  <c r="D55" i="4"/>
  <c r="K19" i="18" s="1"/>
  <c r="K7" i="18"/>
  <c r="L55" i="4"/>
  <c r="S19" i="18" s="1"/>
  <c r="S7" i="18"/>
  <c r="K55" i="4"/>
  <c r="R19" i="18" s="1"/>
  <c r="R7" i="18"/>
  <c r="C53" i="4"/>
  <c r="J17" i="18" s="1"/>
  <c r="J5" i="18"/>
  <c r="H53" i="4"/>
  <c r="O17" i="18" s="1"/>
  <c r="O5" i="18"/>
  <c r="G54" i="4"/>
  <c r="N18" i="18" s="1"/>
  <c r="N6" i="18"/>
  <c r="O54" i="4"/>
  <c r="V18" i="18" s="1"/>
  <c r="V6" i="18"/>
  <c r="Q54" i="4"/>
  <c r="X18" i="18" s="1"/>
  <c r="X6" i="18"/>
  <c r="F56" i="4"/>
  <c r="M16" i="9" s="1"/>
  <c r="M8" i="18"/>
  <c r="M22" i="18" s="1"/>
  <c r="O56" i="4"/>
  <c r="O68" i="4" s="1"/>
  <c r="V28" i="9" s="1"/>
  <c r="V8" i="18"/>
  <c r="V22" i="18" s="1"/>
  <c r="K56" i="4"/>
  <c r="R16" i="9" s="1"/>
  <c r="R8" i="18"/>
  <c r="R22" i="18" s="1"/>
  <c r="O55" i="4"/>
  <c r="V19" i="18" s="1"/>
  <c r="V7" i="18"/>
  <c r="J55" i="4"/>
  <c r="Q19" i="18" s="1"/>
  <c r="Q7" i="18"/>
  <c r="C55" i="4"/>
  <c r="J19" i="18" s="1"/>
  <c r="J7" i="18"/>
  <c r="O53" i="4"/>
  <c r="V17" i="18" s="1"/>
  <c r="V5" i="18"/>
  <c r="Q53" i="4"/>
  <c r="X17" i="18" s="1"/>
  <c r="X5" i="18"/>
  <c r="D53" i="4"/>
  <c r="K17" i="18" s="1"/>
  <c r="K5" i="18"/>
  <c r="F54" i="4"/>
  <c r="M18" i="18" s="1"/>
  <c r="M6" i="18"/>
  <c r="P54" i="4"/>
  <c r="W18" i="18" s="1"/>
  <c r="W6" i="18"/>
  <c r="M54" i="4"/>
  <c r="T18" i="18" s="1"/>
  <c r="T6" i="18"/>
  <c r="K54" i="4"/>
  <c r="R18" i="18" s="1"/>
  <c r="R6" i="18"/>
  <c r="D56" i="4"/>
  <c r="D68" i="4" s="1"/>
  <c r="K28" i="9" s="1"/>
  <c r="K8" i="18"/>
  <c r="K22" i="18" s="1"/>
  <c r="C56" i="4"/>
  <c r="C68" i="4" s="1"/>
  <c r="J28" i="9" s="1"/>
  <c r="J8" i="18"/>
  <c r="J22" i="18" s="1"/>
  <c r="P56" i="4"/>
  <c r="P68" i="4" s="1"/>
  <c r="W28" i="9" s="1"/>
  <c r="W8" i="18"/>
  <c r="W22" i="18" s="1"/>
  <c r="M56" i="4"/>
  <c r="M68" i="4" s="1"/>
  <c r="T28" i="9" s="1"/>
  <c r="T8" i="18"/>
  <c r="I67" i="4"/>
  <c r="P27" i="9" s="1"/>
  <c r="I66" i="4"/>
  <c r="P26" i="9" s="1"/>
  <c r="AA12" i="18"/>
  <c r="Z12" i="18" s="1"/>
  <c r="AB12" i="18" s="1"/>
  <c r="AA13" i="18"/>
  <c r="Z13" i="18" s="1"/>
  <c r="AB13" i="18" s="1"/>
  <c r="AA11" i="18"/>
  <c r="Z11" i="18" s="1"/>
  <c r="AB11" i="18" s="1"/>
  <c r="T60" i="12"/>
  <c r="AB10" i="10"/>
  <c r="AB10" i="16"/>
  <c r="K7" i="10"/>
  <c r="H59" i="11"/>
  <c r="O19" i="10" s="1"/>
  <c r="J7" i="10"/>
  <c r="C59" i="11"/>
  <c r="C71" i="11" s="1"/>
  <c r="J31" i="10" s="1"/>
  <c r="K11" i="16"/>
  <c r="AA5" i="16"/>
  <c r="Z5" i="16" s="1"/>
  <c r="AA17" i="16"/>
  <c r="Z17" i="16" s="1"/>
  <c r="AB17" i="16" s="1"/>
  <c r="T57" i="13"/>
  <c r="B69" i="13"/>
  <c r="T69" i="13" s="1"/>
  <c r="T70" i="11"/>
  <c r="J30" i="10"/>
  <c r="AA19" i="16"/>
  <c r="Z19" i="16" s="1"/>
  <c r="AB19" i="16" s="1"/>
  <c r="T59" i="13"/>
  <c r="B71" i="13"/>
  <c r="T71" i="13" s="1"/>
  <c r="T69" i="12"/>
  <c r="P29" i="10"/>
  <c r="I30" i="10"/>
  <c r="I18" i="16"/>
  <c r="K19" i="10"/>
  <c r="D71" i="11"/>
  <c r="K31" i="10" s="1"/>
  <c r="T57" i="6"/>
  <c r="B69" i="6"/>
  <c r="AA18" i="10"/>
  <c r="Z18" i="10" s="1"/>
  <c r="T58" i="8"/>
  <c r="B70" i="8"/>
  <c r="T57" i="8"/>
  <c r="B69" i="8"/>
  <c r="T58" i="7"/>
  <c r="B70" i="7"/>
  <c r="O7" i="10"/>
  <c r="T57" i="7"/>
  <c r="B69" i="7"/>
  <c r="T58" i="6"/>
  <c r="B70" i="6"/>
  <c r="T57" i="5"/>
  <c r="B69" i="5"/>
  <c r="T69" i="5" s="1"/>
  <c r="T59" i="14"/>
  <c r="B71" i="14"/>
  <c r="P11" i="16"/>
  <c r="I59" i="11"/>
  <c r="P7" i="10"/>
  <c r="P19" i="9"/>
  <c r="I71" i="4"/>
  <c r="P31" i="9" s="1"/>
  <c r="I17" i="10"/>
  <c r="AA17" i="10" s="1"/>
  <c r="Z17" i="10" s="1"/>
  <c r="AA9" i="10"/>
  <c r="Z9" i="10" s="1"/>
  <c r="AB9" i="10" s="1"/>
  <c r="E61" i="4"/>
  <c r="L21" i="9" s="1"/>
  <c r="L9" i="9"/>
  <c r="J61" i="4"/>
  <c r="Q21" i="9" s="1"/>
  <c r="Q9" i="9"/>
  <c r="C64" i="4"/>
  <c r="J24" i="9" s="1"/>
  <c r="J12" i="9"/>
  <c r="K64" i="4"/>
  <c r="R24" i="9" s="1"/>
  <c r="R12" i="9"/>
  <c r="T50" i="7"/>
  <c r="B62" i="7"/>
  <c r="T62" i="7" s="1"/>
  <c r="M63" i="4"/>
  <c r="T23" i="9" s="1"/>
  <c r="T11" i="9"/>
  <c r="G63" i="4"/>
  <c r="N23" i="9" s="1"/>
  <c r="N11" i="9"/>
  <c r="K63" i="4"/>
  <c r="R23" i="9" s="1"/>
  <c r="R11" i="9"/>
  <c r="O58" i="4"/>
  <c r="V6" i="9"/>
  <c r="P58" i="4"/>
  <c r="W6" i="9"/>
  <c r="K58" i="4"/>
  <c r="R6" i="9"/>
  <c r="C62" i="4"/>
  <c r="J22" i="9" s="1"/>
  <c r="J10" i="9"/>
  <c r="P62" i="4"/>
  <c r="W22" i="9" s="1"/>
  <c r="W10" i="9"/>
  <c r="F62" i="4"/>
  <c r="M22" i="9" s="1"/>
  <c r="M10" i="9"/>
  <c r="Q62" i="4"/>
  <c r="X22" i="9" s="1"/>
  <c r="X10" i="9"/>
  <c r="T35" i="4"/>
  <c r="P59" i="4"/>
  <c r="W7" i="9"/>
  <c r="B65" i="5"/>
  <c r="T65" i="5" s="1"/>
  <c r="T53" i="5"/>
  <c r="T53" i="7"/>
  <c r="B65" i="7"/>
  <c r="T65" i="7" s="1"/>
  <c r="B60" i="7"/>
  <c r="T60" i="7" s="1"/>
  <c r="T48" i="7"/>
  <c r="B59" i="7"/>
  <c r="T47" i="7"/>
  <c r="C61" i="4"/>
  <c r="J21" i="9" s="1"/>
  <c r="J9" i="9"/>
  <c r="H57" i="4"/>
  <c r="O5" i="9"/>
  <c r="O57" i="4"/>
  <c r="V5" i="9"/>
  <c r="J63" i="4"/>
  <c r="Q23" i="9" s="1"/>
  <c r="Q11" i="9"/>
  <c r="E63" i="4"/>
  <c r="L23" i="9" s="1"/>
  <c r="L11" i="9"/>
  <c r="C58" i="4"/>
  <c r="J6" i="9"/>
  <c r="M62" i="4"/>
  <c r="T22" i="9" s="1"/>
  <c r="T10" i="9"/>
  <c r="H62" i="4"/>
  <c r="O22" i="9" s="1"/>
  <c r="O10" i="9"/>
  <c r="B62" i="8"/>
  <c r="T62" i="8" s="1"/>
  <c r="T50" i="8"/>
  <c r="H59" i="4"/>
  <c r="O7" i="9"/>
  <c r="M59" i="4"/>
  <c r="T7" i="9"/>
  <c r="K59" i="4"/>
  <c r="R7" i="9"/>
  <c r="Q59" i="4"/>
  <c r="X7" i="9"/>
  <c r="B64" i="5"/>
  <c r="T64" i="5" s="1"/>
  <c r="T52" i="5"/>
  <c r="T34" i="4"/>
  <c r="B61" i="7"/>
  <c r="T61" i="7" s="1"/>
  <c r="T49" i="7"/>
  <c r="T54" i="7"/>
  <c r="B66" i="7"/>
  <c r="T66" i="7" s="1"/>
  <c r="AA6" i="16"/>
  <c r="Z6" i="16" s="1"/>
  <c r="T49" i="6"/>
  <c r="B61" i="6"/>
  <c r="T61" i="6" s="1"/>
  <c r="P61" i="4"/>
  <c r="W21" i="9" s="1"/>
  <c r="W9" i="9"/>
  <c r="O61" i="4"/>
  <c r="V21" i="9" s="1"/>
  <c r="V9" i="9"/>
  <c r="G61" i="4"/>
  <c r="N21" i="9" s="1"/>
  <c r="N9" i="9"/>
  <c r="E64" i="4"/>
  <c r="L24" i="9" s="1"/>
  <c r="L12" i="9"/>
  <c r="B52" i="4"/>
  <c r="I16" i="18" s="1"/>
  <c r="AA16" i="18" s="1"/>
  <c r="Z16" i="18" s="1"/>
  <c r="AB16" i="18" s="1"/>
  <c r="T40" i="4"/>
  <c r="P64" i="4"/>
  <c r="W24" i="9" s="1"/>
  <c r="W12" i="9"/>
  <c r="T47" i="5"/>
  <c r="B59" i="5"/>
  <c r="T33" i="4"/>
  <c r="F60" i="4"/>
  <c r="M20" i="9" s="1"/>
  <c r="M8" i="9"/>
  <c r="E60" i="4"/>
  <c r="L20" i="9" s="1"/>
  <c r="L8" i="9"/>
  <c r="M60" i="4"/>
  <c r="T20" i="9" s="1"/>
  <c r="T8" i="9"/>
  <c r="Q57" i="4"/>
  <c r="X5" i="9"/>
  <c r="G57" i="4"/>
  <c r="N5" i="9"/>
  <c r="C57" i="4"/>
  <c r="J5" i="9"/>
  <c r="K57" i="4"/>
  <c r="R5" i="9"/>
  <c r="B66" i="6"/>
  <c r="T66" i="6" s="1"/>
  <c r="T54" i="6"/>
  <c r="B63" i="7"/>
  <c r="T63" i="7" s="1"/>
  <c r="T51" i="7"/>
  <c r="C63" i="4"/>
  <c r="J23" i="9" s="1"/>
  <c r="J11" i="9"/>
  <c r="O63" i="4"/>
  <c r="V23" i="9" s="1"/>
  <c r="V11" i="9"/>
  <c r="F63" i="4"/>
  <c r="M23" i="9" s="1"/>
  <c r="M11" i="9"/>
  <c r="B58" i="4"/>
  <c r="B70" i="4" s="1"/>
  <c r="T46" i="4"/>
  <c r="I6" i="9"/>
  <c r="Q58" i="4"/>
  <c r="X6" i="9"/>
  <c r="G58" i="4"/>
  <c r="N6" i="9"/>
  <c r="H58" i="4"/>
  <c r="O6" i="9"/>
  <c r="D62" i="4"/>
  <c r="K22" i="9" s="1"/>
  <c r="K10" i="9"/>
  <c r="K62" i="4"/>
  <c r="R22" i="9" s="1"/>
  <c r="R10" i="9"/>
  <c r="J62" i="4"/>
  <c r="Q22" i="9" s="1"/>
  <c r="Q10" i="9"/>
  <c r="J59" i="4"/>
  <c r="Q7" i="9"/>
  <c r="F59" i="4"/>
  <c r="M7" i="9"/>
  <c r="E59" i="4"/>
  <c r="L7" i="9"/>
  <c r="L59" i="4"/>
  <c r="S7" i="9"/>
  <c r="T52" i="6"/>
  <c r="B64" i="6"/>
  <c r="T64" i="6" s="1"/>
  <c r="B59" i="6"/>
  <c r="T47" i="6"/>
  <c r="I57" i="4"/>
  <c r="P5" i="9"/>
  <c r="Q61" i="4"/>
  <c r="X21" i="9" s="1"/>
  <c r="X9" i="9"/>
  <c r="D61" i="4"/>
  <c r="K21" i="9" s="1"/>
  <c r="K9" i="9"/>
  <c r="M64" i="4"/>
  <c r="T24" i="9" s="1"/>
  <c r="T12" i="9"/>
  <c r="L64" i="4"/>
  <c r="S24" i="9" s="1"/>
  <c r="S12" i="9"/>
  <c r="B53" i="4"/>
  <c r="I17" i="18" s="1"/>
  <c r="T41" i="4"/>
  <c r="K60" i="4"/>
  <c r="R20" i="9" s="1"/>
  <c r="R8" i="9"/>
  <c r="T36" i="4"/>
  <c r="D60" i="4"/>
  <c r="K20" i="9" s="1"/>
  <c r="K8" i="9"/>
  <c r="J60" i="4"/>
  <c r="Q20" i="9" s="1"/>
  <c r="Q8" i="9"/>
  <c r="O14" i="9"/>
  <c r="E57" i="4"/>
  <c r="L5" i="9"/>
  <c r="M57" i="4"/>
  <c r="T5" i="9"/>
  <c r="L57" i="4"/>
  <c r="L69" i="4" s="1"/>
  <c r="S29" i="9" s="1"/>
  <c r="S5" i="9"/>
  <c r="H68" i="4"/>
  <c r="O28" i="9" s="1"/>
  <c r="B64" i="7"/>
  <c r="T64" i="7" s="1"/>
  <c r="T52" i="7"/>
  <c r="D63" i="4"/>
  <c r="K23" i="9" s="1"/>
  <c r="K11" i="9"/>
  <c r="B65" i="8"/>
  <c r="T65" i="8" s="1"/>
  <c r="T53" i="8"/>
  <c r="O59" i="4"/>
  <c r="V7" i="9"/>
  <c r="B63" i="8"/>
  <c r="T63" i="8" s="1"/>
  <c r="T51" i="8"/>
  <c r="AA5" i="10"/>
  <c r="Z5" i="10" s="1"/>
  <c r="AB5" i="10" s="1"/>
  <c r="B64" i="8"/>
  <c r="T64" i="8" s="1"/>
  <c r="T52" i="8"/>
  <c r="B61" i="5"/>
  <c r="T61" i="5" s="1"/>
  <c r="T49" i="5"/>
  <c r="F61" i="4"/>
  <c r="M21" i="9" s="1"/>
  <c r="M9" i="9"/>
  <c r="K61" i="4"/>
  <c r="R21" i="9" s="1"/>
  <c r="R9" i="9"/>
  <c r="B60" i="6"/>
  <c r="T60" i="6" s="1"/>
  <c r="T48" i="6"/>
  <c r="G64" i="4"/>
  <c r="N24" i="9" s="1"/>
  <c r="N12" i="9"/>
  <c r="H64" i="4"/>
  <c r="O24" i="9" s="1"/>
  <c r="O12" i="9"/>
  <c r="D64" i="4"/>
  <c r="K24" i="9" s="1"/>
  <c r="K12" i="9"/>
  <c r="J64" i="4"/>
  <c r="Q24" i="9" s="1"/>
  <c r="Q12" i="9"/>
  <c r="T55" i="6"/>
  <c r="B67" i="6"/>
  <c r="T67" i="6" s="1"/>
  <c r="T48" i="5"/>
  <c r="B60" i="5"/>
  <c r="T60" i="5" s="1"/>
  <c r="B65" i="6"/>
  <c r="T65" i="6" s="1"/>
  <c r="T53" i="6"/>
  <c r="B59" i="8"/>
  <c r="T47" i="8"/>
  <c r="Q60" i="4"/>
  <c r="X20" i="9" s="1"/>
  <c r="X8" i="9"/>
  <c r="P60" i="4"/>
  <c r="W20" i="9" s="1"/>
  <c r="W8" i="9"/>
  <c r="H60" i="4"/>
  <c r="O20" i="9" s="1"/>
  <c r="O8" i="9"/>
  <c r="L60" i="4"/>
  <c r="S20" i="9" s="1"/>
  <c r="S8" i="9"/>
  <c r="P57" i="4"/>
  <c r="W5" i="9"/>
  <c r="J57" i="4"/>
  <c r="Q5" i="9"/>
  <c r="B56" i="4"/>
  <c r="T44" i="4"/>
  <c r="T56" i="8"/>
  <c r="B68" i="8"/>
  <c r="T68" i="8" s="1"/>
  <c r="Q63" i="4"/>
  <c r="X23" i="9" s="1"/>
  <c r="X11" i="9"/>
  <c r="P63" i="4"/>
  <c r="W23" i="9" s="1"/>
  <c r="W11" i="9"/>
  <c r="J58" i="4"/>
  <c r="Q6" i="9"/>
  <c r="F58" i="4"/>
  <c r="M6" i="9"/>
  <c r="O62" i="4"/>
  <c r="V22" i="9" s="1"/>
  <c r="V10" i="9"/>
  <c r="L62" i="4"/>
  <c r="S22" i="9" s="1"/>
  <c r="S10" i="9"/>
  <c r="AA9" i="16"/>
  <c r="Z9" i="16" s="1"/>
  <c r="T56" i="6"/>
  <c r="B68" i="6"/>
  <c r="T68" i="6" s="1"/>
  <c r="B66" i="8"/>
  <c r="T66" i="8" s="1"/>
  <c r="T54" i="8"/>
  <c r="T37" i="4"/>
  <c r="L61" i="4"/>
  <c r="S21" i="9" s="1"/>
  <c r="S9" i="9"/>
  <c r="H61" i="4"/>
  <c r="O21" i="9" s="1"/>
  <c r="O9" i="9"/>
  <c r="M61" i="4"/>
  <c r="T21" i="9" s="1"/>
  <c r="T9" i="9"/>
  <c r="I58" i="4"/>
  <c r="P6" i="9"/>
  <c r="T49" i="8"/>
  <c r="B61" i="8"/>
  <c r="T61" i="8" s="1"/>
  <c r="B55" i="4"/>
  <c r="I19" i="18" s="1"/>
  <c r="T43" i="4"/>
  <c r="F64" i="4"/>
  <c r="M24" i="9" s="1"/>
  <c r="M12" i="9"/>
  <c r="O64" i="4"/>
  <c r="V24" i="9" s="1"/>
  <c r="V12" i="9"/>
  <c r="Q64" i="4"/>
  <c r="X24" i="9" s="1"/>
  <c r="X12" i="9"/>
  <c r="B68" i="5"/>
  <c r="T68" i="5" s="1"/>
  <c r="T56" i="5"/>
  <c r="T55" i="5"/>
  <c r="B67" i="5"/>
  <c r="T67" i="5" s="1"/>
  <c r="L65" i="4"/>
  <c r="S25" i="9" s="1"/>
  <c r="G65" i="4"/>
  <c r="N25" i="9" s="1"/>
  <c r="W13" i="9"/>
  <c r="B62" i="6"/>
  <c r="T62" i="6" s="1"/>
  <c r="T50" i="6"/>
  <c r="O60" i="4"/>
  <c r="V20" i="9" s="1"/>
  <c r="V8" i="9"/>
  <c r="C60" i="4"/>
  <c r="J20" i="9" s="1"/>
  <c r="J8" i="9"/>
  <c r="G60" i="4"/>
  <c r="N20" i="9" s="1"/>
  <c r="N8" i="9"/>
  <c r="B67" i="7"/>
  <c r="T67" i="7" s="1"/>
  <c r="T55" i="7"/>
  <c r="B54" i="4"/>
  <c r="I18" i="18" s="1"/>
  <c r="T42" i="4"/>
  <c r="D57" i="4"/>
  <c r="K5" i="9"/>
  <c r="F57" i="4"/>
  <c r="M5" i="9"/>
  <c r="B57" i="4"/>
  <c r="T45" i="4"/>
  <c r="I5" i="9"/>
  <c r="T48" i="8"/>
  <c r="B60" i="8"/>
  <c r="T60" i="8" s="1"/>
  <c r="B51" i="4"/>
  <c r="I15" i="18" s="1"/>
  <c r="AA15" i="18" s="1"/>
  <c r="Z15" i="18" s="1"/>
  <c r="AB15" i="18" s="1"/>
  <c r="T39" i="4"/>
  <c r="L63" i="4"/>
  <c r="S23" i="9" s="1"/>
  <c r="S11" i="9"/>
  <c r="H63" i="4"/>
  <c r="O23" i="9" s="1"/>
  <c r="O11" i="9"/>
  <c r="M58" i="4"/>
  <c r="T6" i="9"/>
  <c r="D58" i="4"/>
  <c r="K6" i="9"/>
  <c r="E58" i="4"/>
  <c r="L6" i="9"/>
  <c r="L58" i="4"/>
  <c r="S6" i="9"/>
  <c r="E62" i="4"/>
  <c r="L22" i="9" s="1"/>
  <c r="L10" i="9"/>
  <c r="G62" i="4"/>
  <c r="N22" i="9" s="1"/>
  <c r="N10" i="9"/>
  <c r="B50" i="4"/>
  <c r="I14" i="18" s="1"/>
  <c r="AA14" i="18" s="1"/>
  <c r="Z14" i="18" s="1"/>
  <c r="AB14" i="18" s="1"/>
  <c r="T38" i="4"/>
  <c r="G59" i="4"/>
  <c r="N7" i="9"/>
  <c r="D59" i="4"/>
  <c r="K7" i="9"/>
  <c r="C59" i="4"/>
  <c r="J7" i="9"/>
  <c r="T54" i="5"/>
  <c r="B66" i="5"/>
  <c r="T66" i="5" s="1"/>
  <c r="T51" i="6"/>
  <c r="B63" i="6"/>
  <c r="T63" i="6" s="1"/>
  <c r="T55" i="8"/>
  <c r="B67" i="8"/>
  <c r="T67" i="8" s="1"/>
  <c r="T51" i="5"/>
  <c r="B63" i="5"/>
  <c r="T63" i="5" s="1"/>
  <c r="T56" i="7"/>
  <c r="B68" i="7"/>
  <c r="T68" i="7" s="1"/>
  <c r="B56" i="14"/>
  <c r="T44" i="14"/>
  <c r="I8" i="16"/>
  <c r="T36" i="14"/>
  <c r="D60" i="14"/>
  <c r="K20" i="10" s="1"/>
  <c r="K12" i="16"/>
  <c r="K8" i="10"/>
  <c r="C67" i="11"/>
  <c r="J27" i="10" s="1"/>
  <c r="J15" i="10"/>
  <c r="H56" i="14"/>
  <c r="O8" i="16"/>
  <c r="I66" i="12"/>
  <c r="P26" i="10" s="1"/>
  <c r="P14" i="10"/>
  <c r="H60" i="14"/>
  <c r="O20" i="10" s="1"/>
  <c r="O12" i="16"/>
  <c r="O8" i="10"/>
  <c r="T65" i="11"/>
  <c r="I25" i="10"/>
  <c r="AA25" i="10" s="1"/>
  <c r="Z25" i="10" s="1"/>
  <c r="AA7" i="16"/>
  <c r="Z7" i="16" s="1"/>
  <c r="D56" i="14"/>
  <c r="K8" i="16"/>
  <c r="C56" i="14"/>
  <c r="J8" i="16"/>
  <c r="O15" i="10"/>
  <c r="H67" i="11"/>
  <c r="O27" i="10" s="1"/>
  <c r="C60" i="14"/>
  <c r="J20" i="10" s="1"/>
  <c r="J8" i="10"/>
  <c r="J12" i="16"/>
  <c r="H64" i="14"/>
  <c r="O24" i="10" s="1"/>
  <c r="O16" i="16"/>
  <c r="O12" i="10"/>
  <c r="C64" i="14"/>
  <c r="J24" i="10" s="1"/>
  <c r="J12" i="10"/>
  <c r="J16" i="16"/>
  <c r="K15" i="10"/>
  <c r="D67" i="11"/>
  <c r="K27" i="10" s="1"/>
  <c r="T62" i="11"/>
  <c r="I22" i="10"/>
  <c r="AA22" i="10" s="1"/>
  <c r="Z22" i="10" s="1"/>
  <c r="B52" i="14"/>
  <c r="T40" i="14"/>
  <c r="T64" i="11"/>
  <c r="B61" i="13"/>
  <c r="T61" i="13" s="1"/>
  <c r="T49" i="13"/>
  <c r="D64" i="14"/>
  <c r="K24" i="10" s="1"/>
  <c r="K16" i="16"/>
  <c r="K12" i="10"/>
  <c r="T68" i="11"/>
  <c r="AA13" i="10"/>
  <c r="Z13" i="10" s="1"/>
  <c r="T55" i="11"/>
  <c r="B67" i="11"/>
  <c r="I15" i="10"/>
  <c r="I13" i="16"/>
  <c r="AA13" i="16" s="1"/>
  <c r="Z13" i="16" s="1"/>
  <c r="T66" i="11"/>
  <c r="AA15" i="16"/>
  <c r="Z15" i="16" s="1"/>
  <c r="AB15" i="16" s="1"/>
  <c r="I7" i="10"/>
  <c r="T47" i="11"/>
  <c r="I11" i="16"/>
  <c r="B59" i="11"/>
  <c r="B71" i="11" s="1"/>
  <c r="B63" i="11"/>
  <c r="T51" i="11"/>
  <c r="I11" i="10"/>
  <c r="AA11" i="10" s="1"/>
  <c r="Z11" i="10" s="1"/>
  <c r="T60" i="11"/>
  <c r="T54" i="12"/>
  <c r="B66" i="12"/>
  <c r="T22" i="18" l="1"/>
  <c r="P65" i="4"/>
  <c r="W25" i="9" s="1"/>
  <c r="Q68" i="4"/>
  <c r="X28" i="9" s="1"/>
  <c r="M65" i="4"/>
  <c r="T25" i="9" s="1"/>
  <c r="S13" i="9"/>
  <c r="L16" i="9"/>
  <c r="D66" i="4"/>
  <c r="K26" i="9" s="1"/>
  <c r="M15" i="9"/>
  <c r="L66" i="4"/>
  <c r="S26" i="9" s="1"/>
  <c r="J66" i="4"/>
  <c r="Q26" i="9" s="1"/>
  <c r="F65" i="4"/>
  <c r="M25" i="9" s="1"/>
  <c r="Q66" i="4"/>
  <c r="X26" i="9" s="1"/>
  <c r="K16" i="9"/>
  <c r="O67" i="4"/>
  <c r="V27" i="9" s="1"/>
  <c r="P16" i="9"/>
  <c r="N14" i="9"/>
  <c r="Q65" i="4"/>
  <c r="X25" i="9" s="1"/>
  <c r="T14" i="9"/>
  <c r="R13" i="9"/>
  <c r="G66" i="4"/>
  <c r="N26" i="9" s="1"/>
  <c r="J13" i="9"/>
  <c r="O15" i="9"/>
  <c r="M14" i="9"/>
  <c r="K65" i="4"/>
  <c r="R25" i="9" s="1"/>
  <c r="L67" i="4"/>
  <c r="S27" i="9" s="1"/>
  <c r="V16" i="9"/>
  <c r="S14" i="9"/>
  <c r="C67" i="4"/>
  <c r="J27" i="9" s="1"/>
  <c r="X14" i="9"/>
  <c r="C65" i="4"/>
  <c r="J25" i="9" s="1"/>
  <c r="H67" i="4"/>
  <c r="O27" i="9" s="1"/>
  <c r="W16" i="9"/>
  <c r="M13" i="9"/>
  <c r="E67" i="4"/>
  <c r="L27" i="9" s="1"/>
  <c r="S16" i="9"/>
  <c r="H66" i="4"/>
  <c r="O26" i="9" s="1"/>
  <c r="F67" i="4"/>
  <c r="M27" i="9" s="1"/>
  <c r="W15" i="9"/>
  <c r="T13" i="9"/>
  <c r="N13" i="9"/>
  <c r="P67" i="4"/>
  <c r="W27" i="9" s="1"/>
  <c r="Q13" i="9"/>
  <c r="K68" i="4"/>
  <c r="R28" i="9" s="1"/>
  <c r="C66" i="4"/>
  <c r="J26" i="9" s="1"/>
  <c r="W14" i="9"/>
  <c r="L13" i="9"/>
  <c r="X15" i="9"/>
  <c r="J16" i="9"/>
  <c r="D65" i="4"/>
  <c r="K25" i="9" s="1"/>
  <c r="G67" i="4"/>
  <c r="N27" i="9" s="1"/>
  <c r="F68" i="4"/>
  <c r="M28" i="9" s="1"/>
  <c r="AA19" i="18"/>
  <c r="Z19" i="18" s="1"/>
  <c r="AB19" i="18" s="1"/>
  <c r="O13" i="9"/>
  <c r="E65" i="4"/>
  <c r="L25" i="9" s="1"/>
  <c r="J65" i="4"/>
  <c r="Q25" i="9" s="1"/>
  <c r="K67" i="4"/>
  <c r="R27" i="9" s="1"/>
  <c r="V14" i="9"/>
  <c r="Q67" i="4"/>
  <c r="X27" i="9" s="1"/>
  <c r="J67" i="4"/>
  <c r="Q27" i="9" s="1"/>
  <c r="O65" i="4"/>
  <c r="V25" i="9" s="1"/>
  <c r="H65" i="4"/>
  <c r="O25" i="9" s="1"/>
  <c r="AA17" i="18"/>
  <c r="Z17" i="18" s="1"/>
  <c r="AB17" i="18" s="1"/>
  <c r="T16" i="9"/>
  <c r="R14" i="9"/>
  <c r="O66" i="4"/>
  <c r="V26" i="9" s="1"/>
  <c r="N15" i="9"/>
  <c r="D67" i="4"/>
  <c r="K27" i="9" s="1"/>
  <c r="J68" i="4"/>
  <c r="Q28" i="9" s="1"/>
  <c r="G68" i="4"/>
  <c r="N28" i="9" s="1"/>
  <c r="T15" i="9"/>
  <c r="E66" i="4"/>
  <c r="L26" i="9" s="1"/>
  <c r="M67" i="4"/>
  <c r="T27" i="9" s="1"/>
  <c r="K14" i="9"/>
  <c r="AA18" i="18"/>
  <c r="Z18" i="18" s="1"/>
  <c r="AB18" i="18" s="1"/>
  <c r="L14" i="9"/>
  <c r="AA6" i="18"/>
  <c r="Z6" i="18" s="1"/>
  <c r="AB6" i="18" s="1"/>
  <c r="AA7" i="18"/>
  <c r="Z7" i="18" s="1"/>
  <c r="AB7" i="18" s="1"/>
  <c r="AA5" i="18"/>
  <c r="Z5" i="18" s="1"/>
  <c r="AB5" i="18" s="1"/>
  <c r="Q14" i="9"/>
  <c r="J15" i="9"/>
  <c r="V15" i="9"/>
  <c r="X13" i="9"/>
  <c r="K66" i="4"/>
  <c r="R26" i="9" s="1"/>
  <c r="P66" i="4"/>
  <c r="W26" i="9" s="1"/>
  <c r="S15" i="9"/>
  <c r="L15" i="9"/>
  <c r="J14" i="9"/>
  <c r="Q15" i="9"/>
  <c r="K13" i="9"/>
  <c r="V13" i="9"/>
  <c r="M66" i="4"/>
  <c r="T26" i="9" s="1"/>
  <c r="F66" i="4"/>
  <c r="M26" i="9" s="1"/>
  <c r="R15" i="9"/>
  <c r="K15" i="9"/>
  <c r="AA8" i="18"/>
  <c r="Z8" i="18" s="1"/>
  <c r="AA7" i="10"/>
  <c r="Z7" i="10" s="1"/>
  <c r="AB7" i="10" s="1"/>
  <c r="AA11" i="16"/>
  <c r="Z11" i="16" s="1"/>
  <c r="AB13" i="16"/>
  <c r="AB11" i="10"/>
  <c r="AB22" i="10"/>
  <c r="AB25" i="10"/>
  <c r="AB9" i="16"/>
  <c r="AB18" i="10"/>
  <c r="AB13" i="10"/>
  <c r="AB6" i="16"/>
  <c r="AB5" i="16"/>
  <c r="AB7" i="16"/>
  <c r="AB17" i="10"/>
  <c r="I30" i="9"/>
  <c r="H71" i="11"/>
  <c r="O31" i="10" s="1"/>
  <c r="J19" i="10"/>
  <c r="I31" i="10"/>
  <c r="AA30" i="10"/>
  <c r="Z30" i="10" s="1"/>
  <c r="AA18" i="16"/>
  <c r="Z18" i="16" s="1"/>
  <c r="AB18" i="16" s="1"/>
  <c r="I29" i="10"/>
  <c r="AA29" i="10" s="1"/>
  <c r="Z29" i="10" s="1"/>
  <c r="I17" i="9"/>
  <c r="B69" i="4"/>
  <c r="I29" i="9" s="1"/>
  <c r="K17" i="9"/>
  <c r="D69" i="4"/>
  <c r="K29" i="9" s="1"/>
  <c r="P18" i="9"/>
  <c r="I70" i="4"/>
  <c r="P30" i="9" s="1"/>
  <c r="Q18" i="9"/>
  <c r="J70" i="4"/>
  <c r="Q30" i="9" s="1"/>
  <c r="W17" i="9"/>
  <c r="P69" i="4"/>
  <c r="W29" i="9" s="1"/>
  <c r="T59" i="6"/>
  <c r="B71" i="6"/>
  <c r="S19" i="9"/>
  <c r="L71" i="4"/>
  <c r="S31" i="9" s="1"/>
  <c r="M19" i="9"/>
  <c r="F71" i="4"/>
  <c r="M31" i="9" s="1"/>
  <c r="N18" i="9"/>
  <c r="G70" i="4"/>
  <c r="N30" i="9" s="1"/>
  <c r="R19" i="9"/>
  <c r="K71" i="4"/>
  <c r="R31" i="9" s="1"/>
  <c r="O19" i="9"/>
  <c r="H71" i="4"/>
  <c r="O31" i="9" s="1"/>
  <c r="J18" i="9"/>
  <c r="C70" i="4"/>
  <c r="J30" i="9" s="1"/>
  <c r="V17" i="9"/>
  <c r="O69" i="4"/>
  <c r="V29" i="9" s="1"/>
  <c r="J19" i="9"/>
  <c r="C71" i="4"/>
  <c r="J31" i="9" s="1"/>
  <c r="N19" i="9"/>
  <c r="G71" i="4"/>
  <c r="N31" i="9" s="1"/>
  <c r="S18" i="9"/>
  <c r="L70" i="4"/>
  <c r="S30" i="9" s="1"/>
  <c r="K18" i="9"/>
  <c r="D70" i="4"/>
  <c r="K30" i="9" s="1"/>
  <c r="V19" i="9"/>
  <c r="O71" i="4"/>
  <c r="V31" i="9" s="1"/>
  <c r="T17" i="9"/>
  <c r="M69" i="4"/>
  <c r="T29" i="9" s="1"/>
  <c r="R17" i="9"/>
  <c r="K69" i="4"/>
  <c r="R29" i="9" s="1"/>
  <c r="N17" i="9"/>
  <c r="G69" i="4"/>
  <c r="N29" i="9" s="1"/>
  <c r="R18" i="9"/>
  <c r="K70" i="4"/>
  <c r="R30" i="9" s="1"/>
  <c r="V18" i="9"/>
  <c r="O70" i="4"/>
  <c r="V30" i="9" s="1"/>
  <c r="M17" i="9"/>
  <c r="F69" i="4"/>
  <c r="M29" i="9" s="1"/>
  <c r="M18" i="9"/>
  <c r="F70" i="4"/>
  <c r="M30" i="9" s="1"/>
  <c r="Q17" i="9"/>
  <c r="J69" i="4"/>
  <c r="Q29" i="9" s="1"/>
  <c r="T59" i="8"/>
  <c r="B71" i="8"/>
  <c r="P17" i="9"/>
  <c r="I69" i="4"/>
  <c r="P29" i="9" s="1"/>
  <c r="L19" i="9"/>
  <c r="E71" i="4"/>
  <c r="L31" i="9" s="1"/>
  <c r="Q19" i="9"/>
  <c r="J71" i="4"/>
  <c r="Q31" i="9" s="1"/>
  <c r="O18" i="9"/>
  <c r="H70" i="4"/>
  <c r="O30" i="9" s="1"/>
  <c r="X18" i="9"/>
  <c r="Q70" i="4"/>
  <c r="X30" i="9" s="1"/>
  <c r="X19" i="9"/>
  <c r="Q71" i="4"/>
  <c r="X31" i="9" s="1"/>
  <c r="T19" i="9"/>
  <c r="M71" i="4"/>
  <c r="T31" i="9" s="1"/>
  <c r="O17" i="9"/>
  <c r="H69" i="4"/>
  <c r="O29" i="9" s="1"/>
  <c r="T59" i="7"/>
  <c r="B71" i="7"/>
  <c r="W19" i="9"/>
  <c r="P71" i="4"/>
  <c r="W31" i="9" s="1"/>
  <c r="K19" i="9"/>
  <c r="D71" i="4"/>
  <c r="K31" i="9" s="1"/>
  <c r="L18" i="9"/>
  <c r="E70" i="4"/>
  <c r="L30" i="9" s="1"/>
  <c r="T18" i="9"/>
  <c r="M70" i="4"/>
  <c r="T30" i="9" s="1"/>
  <c r="L17" i="9"/>
  <c r="E69" i="4"/>
  <c r="L29" i="9" s="1"/>
  <c r="J17" i="9"/>
  <c r="C69" i="4"/>
  <c r="J29" i="9" s="1"/>
  <c r="X17" i="9"/>
  <c r="Q69" i="4"/>
  <c r="X29" i="9" s="1"/>
  <c r="W18" i="9"/>
  <c r="P70" i="4"/>
  <c r="W30" i="9" s="1"/>
  <c r="P19" i="10"/>
  <c r="I71" i="11"/>
  <c r="T59" i="5"/>
  <c r="B71" i="5"/>
  <c r="T71" i="5" s="1"/>
  <c r="AA14" i="10"/>
  <c r="Z14" i="10" s="1"/>
  <c r="B65" i="4"/>
  <c r="T53" i="4"/>
  <c r="I13" i="9"/>
  <c r="B64" i="4"/>
  <c r="T52" i="4"/>
  <c r="I12" i="9"/>
  <c r="AA12" i="9" s="1"/>
  <c r="Z12" i="9" s="1"/>
  <c r="T58" i="4"/>
  <c r="I18" i="9"/>
  <c r="B59" i="4"/>
  <c r="B71" i="4" s="1"/>
  <c r="T47" i="4"/>
  <c r="I7" i="9"/>
  <c r="AA7" i="9" s="1"/>
  <c r="Z7" i="9" s="1"/>
  <c r="T66" i="12"/>
  <c r="B63" i="4"/>
  <c r="T51" i="4"/>
  <c r="I11" i="9"/>
  <c r="AA11" i="9" s="1"/>
  <c r="Z11" i="9" s="1"/>
  <c r="T56" i="4"/>
  <c r="B68" i="4"/>
  <c r="I16" i="9"/>
  <c r="T57" i="4"/>
  <c r="S17" i="9"/>
  <c r="T50" i="4"/>
  <c r="B62" i="4"/>
  <c r="I10" i="9"/>
  <c r="AA10" i="9" s="1"/>
  <c r="Z10" i="9" s="1"/>
  <c r="B60" i="4"/>
  <c r="T48" i="4"/>
  <c r="I8" i="9"/>
  <c r="AA8" i="9" s="1"/>
  <c r="Z8" i="9" s="1"/>
  <c r="B67" i="4"/>
  <c r="T55" i="4"/>
  <c r="I15" i="9"/>
  <c r="B61" i="4"/>
  <c r="T49" i="4"/>
  <c r="I9" i="9"/>
  <c r="AA9" i="9" s="1"/>
  <c r="Z9" i="9" s="1"/>
  <c r="AA15" i="10"/>
  <c r="Z15" i="10" s="1"/>
  <c r="AA5" i="9"/>
  <c r="Z5" i="9" s="1"/>
  <c r="B66" i="4"/>
  <c r="T54" i="4"/>
  <c r="I14" i="9"/>
  <c r="AA6" i="9"/>
  <c r="Z6" i="9" s="1"/>
  <c r="I19" i="10"/>
  <c r="T59" i="11"/>
  <c r="AA8" i="16"/>
  <c r="Z8" i="16" s="1"/>
  <c r="I26" i="10"/>
  <c r="AA26" i="10" s="1"/>
  <c r="Z26" i="10" s="1"/>
  <c r="D68" i="14"/>
  <c r="K28" i="10" s="1"/>
  <c r="K16" i="10"/>
  <c r="B64" i="14"/>
  <c r="T52" i="14"/>
  <c r="I12" i="10"/>
  <c r="AA12" i="10" s="1"/>
  <c r="Z12" i="10" s="1"/>
  <c r="I16" i="16"/>
  <c r="AA16" i="16" s="1"/>
  <c r="Z16" i="16" s="1"/>
  <c r="AB16" i="16" s="1"/>
  <c r="I21" i="10"/>
  <c r="AA21" i="10" s="1"/>
  <c r="Z21" i="10" s="1"/>
  <c r="T48" i="14"/>
  <c r="B60" i="14"/>
  <c r="I8" i="10"/>
  <c r="AA8" i="10" s="1"/>
  <c r="Z8" i="10" s="1"/>
  <c r="I12" i="16"/>
  <c r="AA12" i="16" s="1"/>
  <c r="Z12" i="16" s="1"/>
  <c r="C68" i="14"/>
  <c r="J28" i="10" s="1"/>
  <c r="J16" i="10"/>
  <c r="T67" i="11"/>
  <c r="I27" i="10"/>
  <c r="AA27" i="10" s="1"/>
  <c r="Z27" i="10" s="1"/>
  <c r="H68" i="14"/>
  <c r="O28" i="10" s="1"/>
  <c r="O16" i="10"/>
  <c r="T63" i="11"/>
  <c r="I23" i="10"/>
  <c r="AA23" i="10" s="1"/>
  <c r="Z23" i="10" s="1"/>
  <c r="B68" i="14"/>
  <c r="T56" i="14"/>
  <c r="I16" i="10"/>
  <c r="AA16" i="9" l="1"/>
  <c r="Z16" i="9" s="1"/>
  <c r="AA14" i="9"/>
  <c r="Z14" i="9" s="1"/>
  <c r="AB14" i="9" s="1"/>
  <c r="AA15" i="9"/>
  <c r="Z15" i="9" s="1"/>
  <c r="AB15" i="9" s="1"/>
  <c r="AA13" i="9"/>
  <c r="Z13" i="9" s="1"/>
  <c r="AB13" i="9" s="1"/>
  <c r="AB8" i="18"/>
  <c r="Z22" i="18"/>
  <c r="AB11" i="16"/>
  <c r="AA19" i="10"/>
  <c r="Z19" i="10" s="1"/>
  <c r="AB29" i="10"/>
  <c r="AB12" i="16"/>
  <c r="AB30" i="10"/>
  <c r="AB14" i="10"/>
  <c r="AB12" i="10"/>
  <c r="AB10" i="9"/>
  <c r="AB11" i="9"/>
  <c r="AB7" i="9"/>
  <c r="AB26" i="10"/>
  <c r="AB6" i="9"/>
  <c r="AB5" i="9"/>
  <c r="AB8" i="9"/>
  <c r="AB16" i="9"/>
  <c r="AB12" i="9"/>
  <c r="AB8" i="10"/>
  <c r="AB9" i="9"/>
  <c r="AB23" i="10"/>
  <c r="AB27" i="10"/>
  <c r="AB21" i="10"/>
  <c r="AB8" i="16"/>
  <c r="AB15" i="10"/>
  <c r="I31" i="9"/>
  <c r="AA31" i="9" s="1"/>
  <c r="Z31" i="9" s="1"/>
  <c r="T71" i="11"/>
  <c r="P31" i="10"/>
  <c r="T70" i="4"/>
  <c r="AA17" i="9"/>
  <c r="Z17" i="9" s="1"/>
  <c r="AA18" i="9"/>
  <c r="Z18" i="9" s="1"/>
  <c r="T69" i="4"/>
  <c r="AA29" i="9"/>
  <c r="Z29" i="9" s="1"/>
  <c r="T71" i="4"/>
  <c r="AA30" i="9"/>
  <c r="Z30" i="9" s="1"/>
  <c r="T67" i="4"/>
  <c r="I27" i="9"/>
  <c r="AA27" i="9" s="1"/>
  <c r="Z27" i="9" s="1"/>
  <c r="T60" i="4"/>
  <c r="I20" i="9"/>
  <c r="AA20" i="9" s="1"/>
  <c r="Z20" i="9" s="1"/>
  <c r="T66" i="4"/>
  <c r="I26" i="9"/>
  <c r="AA26" i="9" s="1"/>
  <c r="Z26" i="9" s="1"/>
  <c r="T68" i="4"/>
  <c r="I28" i="9"/>
  <c r="AA28" i="9" s="1"/>
  <c r="Z28" i="9" s="1"/>
  <c r="T61" i="4"/>
  <c r="I21" i="9"/>
  <c r="AA21" i="9" s="1"/>
  <c r="Z21" i="9" s="1"/>
  <c r="T63" i="4"/>
  <c r="I23" i="9"/>
  <c r="AA23" i="9" s="1"/>
  <c r="Z23" i="9" s="1"/>
  <c r="T59" i="4"/>
  <c r="I19" i="9"/>
  <c r="AA19" i="9" s="1"/>
  <c r="Z19" i="9" s="1"/>
  <c r="T64" i="4"/>
  <c r="I24" i="9"/>
  <c r="AA24" i="9" s="1"/>
  <c r="Z24" i="9" s="1"/>
  <c r="T65" i="4"/>
  <c r="I25" i="9"/>
  <c r="AA25" i="9" s="1"/>
  <c r="Z25" i="9" s="1"/>
  <c r="T62" i="4"/>
  <c r="I22" i="9"/>
  <c r="AA22" i="9" s="1"/>
  <c r="Z22" i="9" s="1"/>
  <c r="T68" i="14"/>
  <c r="I28" i="10"/>
  <c r="AA28" i="10" s="1"/>
  <c r="Z28" i="10" s="1"/>
  <c r="T64" i="14"/>
  <c r="I24" i="10"/>
  <c r="AA24" i="10" s="1"/>
  <c r="Z24" i="10" s="1"/>
  <c r="AA16" i="10"/>
  <c r="Z16" i="10" s="1"/>
  <c r="T60" i="14"/>
  <c r="I20" i="10"/>
  <c r="AA20" i="10" s="1"/>
  <c r="Z20" i="10" s="1"/>
  <c r="AC30" i="9" l="1"/>
  <c r="AB31" i="9"/>
  <c r="AB19" i="10"/>
  <c r="AA31" i="10"/>
  <c r="Z31" i="10" s="1"/>
  <c r="AB30" i="9"/>
  <c r="AB29" i="9"/>
  <c r="AB27" i="9"/>
  <c r="AB16" i="10"/>
  <c r="AB28" i="10"/>
  <c r="AB21" i="9"/>
  <c r="AB22" i="9"/>
  <c r="AB24" i="9"/>
  <c r="AB23" i="9"/>
  <c r="AB28" i="9"/>
  <c r="AB20" i="9"/>
  <c r="AB18" i="9"/>
  <c r="AB25" i="9"/>
  <c r="AB26" i="9"/>
  <c r="AB24" i="10"/>
  <c r="AB20" i="10"/>
  <c r="AB17" i="9"/>
  <c r="AB19" i="9"/>
  <c r="AB31" i="10" l="1"/>
</calcChain>
</file>

<file path=xl/comments1.xml><?xml version="1.0" encoding="utf-8"?>
<comments xmlns="http://schemas.openxmlformats.org/spreadsheetml/2006/main">
  <authors>
    <author>Sailers, Bruce L</author>
  </authors>
  <commentList>
    <comment ref="N32" authorId="0">
      <text>
        <r>
          <rPr>
            <b/>
            <sz val="9"/>
            <color indexed="81"/>
            <rFont val="Tahoma"/>
            <family val="2"/>
          </rPr>
          <t>Sailers, Bruce L:</t>
        </r>
        <r>
          <rPr>
            <sz val="9"/>
            <color indexed="81"/>
            <rFont val="Tahoma"/>
            <family val="2"/>
          </rPr>
          <t xml:space="preserve">
schedule terminated</t>
        </r>
      </text>
    </comment>
    <comment ref="R32" authorId="0">
      <text>
        <r>
          <rPr>
            <b/>
            <sz val="9"/>
            <color indexed="81"/>
            <rFont val="Tahoma"/>
            <family val="2"/>
          </rPr>
          <t>Sailers, Bruce L:</t>
        </r>
        <r>
          <rPr>
            <sz val="9"/>
            <color indexed="81"/>
            <rFont val="Tahoma"/>
            <family val="2"/>
          </rPr>
          <t xml:space="preserve">
schedule terminated</t>
        </r>
      </text>
    </comment>
  </commentList>
</comments>
</file>

<file path=xl/comments2.xml><?xml version="1.0" encoding="utf-8"?>
<comments xmlns="http://schemas.openxmlformats.org/spreadsheetml/2006/main">
  <authors>
    <author>Sailers, Bruce L</author>
  </authors>
  <commentList>
    <comment ref="T4" authorId="0">
      <text>
        <r>
          <rPr>
            <b/>
            <sz val="9"/>
            <color indexed="81"/>
            <rFont val="Tahoma"/>
            <family val="2"/>
          </rPr>
          <t>Sailers, Bruce L:</t>
        </r>
        <r>
          <rPr>
            <sz val="9"/>
            <color indexed="81"/>
            <rFont val="Tahoma"/>
            <family val="2"/>
          </rPr>
          <t xml:space="preserve">
not including fixed Street Lighting schedules</t>
        </r>
      </text>
    </comment>
    <comment ref="N32" authorId="0">
      <text>
        <r>
          <rPr>
            <b/>
            <sz val="9"/>
            <color indexed="81"/>
            <rFont val="Tahoma"/>
            <family val="2"/>
          </rPr>
          <t>Sailers, Bruce L:</t>
        </r>
        <r>
          <rPr>
            <sz val="9"/>
            <color indexed="81"/>
            <rFont val="Tahoma"/>
            <family val="2"/>
          </rPr>
          <t xml:space="preserve">
schedule terminated</t>
        </r>
      </text>
    </comment>
    <comment ref="R32" authorId="0">
      <text>
        <r>
          <rPr>
            <b/>
            <sz val="9"/>
            <color indexed="81"/>
            <rFont val="Tahoma"/>
            <family val="2"/>
          </rPr>
          <t>Sailers, Bruce L:</t>
        </r>
        <r>
          <rPr>
            <sz val="9"/>
            <color indexed="81"/>
            <rFont val="Tahoma"/>
            <family val="2"/>
          </rPr>
          <t xml:space="preserve">
schedule terminated</t>
        </r>
      </text>
    </comment>
    <comment ref="N80" authorId="0">
      <text>
        <r>
          <rPr>
            <b/>
            <sz val="9"/>
            <color indexed="81"/>
            <rFont val="Tahoma"/>
            <family val="2"/>
          </rPr>
          <t>Sailers, Bruce L:</t>
        </r>
        <r>
          <rPr>
            <sz val="9"/>
            <color indexed="81"/>
            <rFont val="Tahoma"/>
            <family val="2"/>
          </rPr>
          <t xml:space="preserve">
schedule terminated</t>
        </r>
      </text>
    </comment>
    <comment ref="R80" authorId="0">
      <text>
        <r>
          <rPr>
            <b/>
            <sz val="9"/>
            <color indexed="81"/>
            <rFont val="Tahoma"/>
            <family val="2"/>
          </rPr>
          <t>Sailers, Bruce L:</t>
        </r>
        <r>
          <rPr>
            <sz val="9"/>
            <color indexed="81"/>
            <rFont val="Tahoma"/>
            <family val="2"/>
          </rPr>
          <t xml:space="preserve">
schedule terminated</t>
        </r>
      </text>
    </comment>
  </commentList>
</comments>
</file>

<file path=xl/comments3.xml><?xml version="1.0" encoding="utf-8"?>
<comments xmlns="http://schemas.openxmlformats.org/spreadsheetml/2006/main">
  <authors>
    <author>Sailers, Bruce L</author>
  </authors>
  <commentList>
    <comment ref="N32" authorId="0">
      <text>
        <r>
          <rPr>
            <b/>
            <sz val="9"/>
            <color indexed="81"/>
            <rFont val="Tahoma"/>
            <family val="2"/>
          </rPr>
          <t>Sailers, Bruce L:</t>
        </r>
        <r>
          <rPr>
            <sz val="9"/>
            <color indexed="81"/>
            <rFont val="Tahoma"/>
            <family val="2"/>
          </rPr>
          <t xml:space="preserve">
schedule terminated</t>
        </r>
      </text>
    </comment>
    <comment ref="R32" authorId="0">
      <text>
        <r>
          <rPr>
            <b/>
            <sz val="9"/>
            <color indexed="81"/>
            <rFont val="Tahoma"/>
            <family val="2"/>
          </rPr>
          <t>Sailers, Bruce L:</t>
        </r>
        <r>
          <rPr>
            <sz val="9"/>
            <color indexed="81"/>
            <rFont val="Tahoma"/>
            <family val="2"/>
          </rPr>
          <t xml:space="preserve">
schedule terminated</t>
        </r>
      </text>
    </comment>
  </commentList>
</comments>
</file>

<file path=xl/comments4.xml><?xml version="1.0" encoding="utf-8"?>
<comments xmlns="http://schemas.openxmlformats.org/spreadsheetml/2006/main">
  <authors>
    <author>Sailers, Bruce L</author>
  </authors>
  <commentList>
    <comment ref="T4" authorId="0">
      <text>
        <r>
          <rPr>
            <b/>
            <sz val="9"/>
            <color indexed="81"/>
            <rFont val="Tahoma"/>
            <family val="2"/>
          </rPr>
          <t>Sailers, Bruce L:</t>
        </r>
        <r>
          <rPr>
            <sz val="9"/>
            <color indexed="81"/>
            <rFont val="Tahoma"/>
            <family val="2"/>
          </rPr>
          <t xml:space="preserve">
not including fixed SL schedules</t>
        </r>
      </text>
    </comment>
    <comment ref="N32" authorId="0">
      <text>
        <r>
          <rPr>
            <b/>
            <sz val="9"/>
            <color indexed="81"/>
            <rFont val="Tahoma"/>
            <family val="2"/>
          </rPr>
          <t>Sailers, Bruce L:</t>
        </r>
        <r>
          <rPr>
            <sz val="9"/>
            <color indexed="81"/>
            <rFont val="Tahoma"/>
            <family val="2"/>
          </rPr>
          <t xml:space="preserve">
schedule terminated</t>
        </r>
      </text>
    </comment>
    <comment ref="R32" authorId="0">
      <text>
        <r>
          <rPr>
            <b/>
            <sz val="9"/>
            <color indexed="81"/>
            <rFont val="Tahoma"/>
            <family val="2"/>
          </rPr>
          <t>Sailers, Bruce L:</t>
        </r>
        <r>
          <rPr>
            <sz val="9"/>
            <color indexed="81"/>
            <rFont val="Tahoma"/>
            <family val="2"/>
          </rPr>
          <t xml:space="preserve">
schedule terminated</t>
        </r>
      </text>
    </comment>
    <comment ref="N80" authorId="0">
      <text>
        <r>
          <rPr>
            <b/>
            <sz val="9"/>
            <color indexed="81"/>
            <rFont val="Tahoma"/>
            <family val="2"/>
          </rPr>
          <t>Sailers, Bruce L:</t>
        </r>
        <r>
          <rPr>
            <sz val="9"/>
            <color indexed="81"/>
            <rFont val="Tahoma"/>
            <family val="2"/>
          </rPr>
          <t xml:space="preserve">
schedule terminated</t>
        </r>
      </text>
    </comment>
    <comment ref="R80" authorId="0">
      <text>
        <r>
          <rPr>
            <b/>
            <sz val="9"/>
            <color indexed="81"/>
            <rFont val="Tahoma"/>
            <family val="2"/>
          </rPr>
          <t>Sailers, Bruce L:</t>
        </r>
        <r>
          <rPr>
            <sz val="9"/>
            <color indexed="81"/>
            <rFont val="Tahoma"/>
            <family val="2"/>
          </rPr>
          <t xml:space="preserve">
schedule terminated</t>
        </r>
      </text>
    </comment>
  </commentList>
</comments>
</file>

<file path=xl/comments5.xml><?xml version="1.0" encoding="utf-8"?>
<comments xmlns="http://schemas.openxmlformats.org/spreadsheetml/2006/main">
  <authors>
    <author>Sailers, Bruce L</author>
  </authors>
  <commentList>
    <comment ref="T4" authorId="0">
      <text>
        <r>
          <rPr>
            <b/>
            <sz val="9"/>
            <color indexed="81"/>
            <rFont val="Tahoma"/>
            <family val="2"/>
          </rPr>
          <t>Sailers, Bruce L:</t>
        </r>
        <r>
          <rPr>
            <sz val="9"/>
            <color indexed="81"/>
            <rFont val="Tahoma"/>
            <family val="2"/>
          </rPr>
          <t xml:space="preserve">
not including fixed SL schedules</t>
        </r>
      </text>
    </comment>
    <comment ref="N32" authorId="0">
      <text>
        <r>
          <rPr>
            <b/>
            <sz val="9"/>
            <color indexed="81"/>
            <rFont val="Tahoma"/>
            <family val="2"/>
          </rPr>
          <t>Sailers, Bruce L:</t>
        </r>
        <r>
          <rPr>
            <sz val="9"/>
            <color indexed="81"/>
            <rFont val="Tahoma"/>
            <family val="2"/>
          </rPr>
          <t xml:space="preserve">
schedule terminated</t>
        </r>
      </text>
    </comment>
    <comment ref="R32" authorId="0">
      <text>
        <r>
          <rPr>
            <b/>
            <sz val="9"/>
            <color indexed="81"/>
            <rFont val="Tahoma"/>
            <family val="2"/>
          </rPr>
          <t>Sailers, Bruce L:</t>
        </r>
        <r>
          <rPr>
            <sz val="9"/>
            <color indexed="81"/>
            <rFont val="Tahoma"/>
            <family val="2"/>
          </rPr>
          <t xml:space="preserve">
schedule terminated</t>
        </r>
      </text>
    </comment>
    <comment ref="N80" authorId="0">
      <text>
        <r>
          <rPr>
            <b/>
            <sz val="9"/>
            <color indexed="81"/>
            <rFont val="Tahoma"/>
            <family val="2"/>
          </rPr>
          <t>Sailers, Bruce L:</t>
        </r>
        <r>
          <rPr>
            <sz val="9"/>
            <color indexed="81"/>
            <rFont val="Tahoma"/>
            <family val="2"/>
          </rPr>
          <t xml:space="preserve">
schedule terminated</t>
        </r>
      </text>
    </comment>
    <comment ref="R80" authorId="0">
      <text>
        <r>
          <rPr>
            <b/>
            <sz val="9"/>
            <color indexed="81"/>
            <rFont val="Tahoma"/>
            <family val="2"/>
          </rPr>
          <t>Sailers, Bruce L:</t>
        </r>
        <r>
          <rPr>
            <sz val="9"/>
            <color indexed="81"/>
            <rFont val="Tahoma"/>
            <family val="2"/>
          </rPr>
          <t xml:space="preserve">
schedule terminated</t>
        </r>
      </text>
    </comment>
  </commentList>
</comments>
</file>

<file path=xl/comments6.xml><?xml version="1.0" encoding="utf-8"?>
<comments xmlns="http://schemas.openxmlformats.org/spreadsheetml/2006/main">
  <authors>
    <author>Sailers, Bruce L</author>
  </authors>
  <commentList>
    <comment ref="C5" authorId="0">
      <text>
        <r>
          <rPr>
            <b/>
            <sz val="9"/>
            <color indexed="81"/>
            <rFont val="Tahoma"/>
            <family val="2"/>
          </rPr>
          <t>Sailers, Bruce L:</t>
        </r>
        <r>
          <rPr>
            <sz val="9"/>
            <color indexed="81"/>
            <rFont val="Tahoma"/>
            <family val="2"/>
          </rPr>
          <t xml:space="preserve">
Has to be allocated between Commercial and Street Lighting
</t>
        </r>
      </text>
    </comment>
    <comment ref="D5" authorId="0">
      <text>
        <r>
          <rPr>
            <b/>
            <sz val="9"/>
            <color indexed="81"/>
            <rFont val="Tahoma"/>
            <family val="2"/>
          </rPr>
          <t>Sailers, Bruce L:</t>
        </r>
        <r>
          <rPr>
            <sz val="9"/>
            <color indexed="81"/>
            <rFont val="Tahoma"/>
            <family val="2"/>
          </rPr>
          <t xml:space="preserve">
Has to be allocated between Commercial and Street Lighting
</t>
        </r>
      </text>
    </comment>
    <comment ref="O5" authorId="0">
      <text>
        <r>
          <rPr>
            <b/>
            <sz val="9"/>
            <color indexed="81"/>
            <rFont val="Tahoma"/>
            <family val="2"/>
          </rPr>
          <t>Sailers, Bruce L:</t>
        </r>
        <r>
          <rPr>
            <sz val="9"/>
            <color indexed="81"/>
            <rFont val="Tahoma"/>
            <family val="2"/>
          </rPr>
          <t xml:space="preserve">
Per the TL spreadsheet, and the historical trend of practically fixed values, we use the value from TL and hold it fixed for the forecast period</t>
        </r>
      </text>
    </comment>
  </commentList>
</comments>
</file>

<file path=xl/sharedStrings.xml><?xml version="1.0" encoding="utf-8"?>
<sst xmlns="http://schemas.openxmlformats.org/spreadsheetml/2006/main" count="920" uniqueCount="72">
  <si>
    <t>RS</t>
  </si>
  <si>
    <t>01/01/2016</t>
  </si>
  <si>
    <t>02/01/2016</t>
  </si>
  <si>
    <t>03/01/2016</t>
  </si>
  <si>
    <t>04/01/2016</t>
  </si>
  <si>
    <t>05/01/2016</t>
  </si>
  <si>
    <t>06/01/2016</t>
  </si>
  <si>
    <t>07/01/2016</t>
  </si>
  <si>
    <t>08/01/2016</t>
  </si>
  <si>
    <t>09/01/2016</t>
  </si>
  <si>
    <t>10/01/2016</t>
  </si>
  <si>
    <t>11/01/2016</t>
  </si>
  <si>
    <t>12/01/2016</t>
  </si>
  <si>
    <t>Total</t>
  </si>
  <si>
    <t>SL</t>
  </si>
  <si>
    <t>Residential</t>
  </si>
  <si>
    <t>Rate Schedules</t>
  </si>
  <si>
    <t>Commercial</t>
  </si>
  <si>
    <t>Industrial</t>
  </si>
  <si>
    <t>Street Lighting</t>
  </si>
  <si>
    <t>Other Public Authority</t>
  </si>
  <si>
    <t>Periods</t>
  </si>
  <si>
    <t>Allocation Percentage</t>
  </si>
  <si>
    <t>DS</t>
  </si>
  <si>
    <t>EH</t>
  </si>
  <si>
    <t>GSFL</t>
  </si>
  <si>
    <t>SP</t>
  </si>
  <si>
    <t>DP</t>
  </si>
  <si>
    <t>DT</t>
  </si>
  <si>
    <t>TT</t>
  </si>
  <si>
    <t>WS</t>
  </si>
  <si>
    <t>TL</t>
  </si>
  <si>
    <t>UOLS</t>
  </si>
  <si>
    <t>NSP</t>
  </si>
  <si>
    <t>NSU</t>
  </si>
  <si>
    <t>SC</t>
  </si>
  <si>
    <t>SE</t>
  </si>
  <si>
    <t>OPA</t>
  </si>
  <si>
    <t>Convert:</t>
  </si>
  <si>
    <t>Forecast Data</t>
  </si>
  <si>
    <t>Forecast Data to Tariff Sheets</t>
  </si>
  <si>
    <t>OL</t>
  </si>
  <si>
    <t>Check</t>
  </si>
  <si>
    <t>Add to RS</t>
  </si>
  <si>
    <t>RS Revised</t>
  </si>
  <si>
    <t>RS Unadjusted</t>
  </si>
  <si>
    <t>KWH</t>
  </si>
  <si>
    <t>BILLS</t>
  </si>
  <si>
    <t>Actual KWH</t>
  </si>
  <si>
    <t>Fixed Street Lighting (i.e., Closed SL Schedules)</t>
  </si>
  <si>
    <t>Annual Calculated Amounts:</t>
  </si>
  <si>
    <t>Annual kWh</t>
  </si>
  <si>
    <t>Monthly kWh</t>
  </si>
  <si>
    <t>SE Comm</t>
  </si>
  <si>
    <t>SE Street</t>
  </si>
  <si>
    <t>SL Comm</t>
  </si>
  <si>
    <t>SL Street</t>
  </si>
  <si>
    <t>Forecast Adjustments</t>
  </si>
  <si>
    <t>Percentages</t>
  </si>
  <si>
    <t>Forecast Data Less Closed Street Lighting Schedules</t>
  </si>
  <si>
    <t>2018 Check to Forecast</t>
  </si>
  <si>
    <t>TL Comm</t>
  </si>
  <si>
    <t>TL SL</t>
  </si>
  <si>
    <t>TL OPA</t>
  </si>
  <si>
    <t>Forecast Data from Spring 2017 Forecast (KWH)</t>
  </si>
  <si>
    <t>Forecast Data from Spring 2017 Forecast (Monthly BILLS)</t>
  </si>
  <si>
    <t>Actual Data from RAC Reports (Bills)</t>
  </si>
  <si>
    <t>1 year forecast period starting May 2017</t>
  </si>
  <si>
    <t>Allocation Percentage for RAC KWH</t>
  </si>
  <si>
    <t>Total kWh</t>
  </si>
  <si>
    <t>Base 6 mos.</t>
  </si>
  <si>
    <t>Base 6 Mos.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</si>
</sst>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* #,##0.000000_);_(* \(#,##0.000000\);_(* &quot;-&quot;??_);_(@_)"/>
    <numFmt numFmtId="166" formatCode="0.000000000000000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2" fillId="0" borderId="0" xfId="0" applyFont="1"/>
    <xf numFmtId="164" fontId="0" fillId="2" borderId="0" xfId="1" applyNumberFormat="1" applyFont="1" applyFill="1"/>
    <xf numFmtId="165" fontId="0" fillId="0" borderId="0" xfId="0" applyNumberFormat="1"/>
    <xf numFmtId="14" fontId="0" fillId="0" borderId="0" xfId="0" applyNumberFormat="1"/>
    <xf numFmtId="14" fontId="0" fillId="0" borderId="0" xfId="0" quotePrefix="1" applyNumberFormat="1"/>
    <xf numFmtId="164" fontId="0" fillId="0" borderId="0" xfId="1" applyNumberFormat="1" applyFont="1" applyFill="1"/>
    <xf numFmtId="166" fontId="0" fillId="0" borderId="0" xfId="0" applyNumberFormat="1"/>
    <xf numFmtId="164" fontId="0" fillId="3" borderId="0" xfId="1" applyNumberFormat="1" applyFont="1" applyFill="1"/>
    <xf numFmtId="165" fontId="0" fillId="0" borderId="0" xfId="1" applyNumberFormat="1" applyFont="1"/>
    <xf numFmtId="165" fontId="0" fillId="2" borderId="0" xfId="1" applyNumberFormat="1" applyFont="1" applyFill="1"/>
    <xf numFmtId="14" fontId="0" fillId="0" borderId="0" xfId="0" quotePrefix="1" applyNumberFormat="1" applyFill="1"/>
    <xf numFmtId="164" fontId="0" fillId="0" borderId="0" xfId="0" applyNumberFormat="1" applyFill="1"/>
    <xf numFmtId="0" fontId="0" fillId="0" borderId="0" xfId="0" applyFill="1"/>
    <xf numFmtId="37" fontId="0" fillId="0" borderId="0" xfId="0" applyNumberFormat="1"/>
    <xf numFmtId="165" fontId="0" fillId="0" borderId="0" xfId="1" applyNumberFormat="1" applyFont="1" applyFill="1"/>
    <xf numFmtId="165" fontId="0" fillId="0" borderId="0" xfId="0" applyNumberFormat="1" applyFill="1"/>
    <xf numFmtId="9" fontId="0" fillId="0" borderId="0" xfId="2" applyFont="1"/>
    <xf numFmtId="9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9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6.xml"/><Relationship Id="rId34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27.xml"/><Relationship Id="rId47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4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37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25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externalLink" Target="externalLinks/externalLink21.xml"/><Relationship Id="rId49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externalLink" Target="externalLinks/externalLink20.xml"/><Relationship Id="rId43" Type="http://schemas.openxmlformats.org/officeDocument/2006/relationships/theme" Target="theme/theme1.xml"/><Relationship Id="rId48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externalLink" Target="externalLinks/externalLink18.xml"/><Relationship Id="rId38" Type="http://schemas.openxmlformats.org/officeDocument/2006/relationships/externalLink" Target="externalLinks/externalLink23.xml"/><Relationship Id="rId46" Type="http://schemas.openxmlformats.org/officeDocument/2006/relationships/calcChain" Target="calcChain.xml"/><Relationship Id="rId20" Type="http://schemas.openxmlformats.org/officeDocument/2006/relationships/externalLink" Target="externalLinks/externalLink5.xml"/><Relationship Id="rId41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K_R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TL%20Summary%202016%20from%20rev%20rpt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SL%20Summary%202016%20from%20rev%20rpt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UO%20Summary%202016%20from%20rev%20rpt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NS%20Summary%202016%20from%20rev%20rpt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SC%20Summary%202016%20from%20rev%20rpt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SE%20Summary%202016%20from%20rev%20rpt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OL%20Summary%202016%20from%20rev%20rpt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TL%20Summary%202017%20from%20rev%20rpt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SL%20Summary%202017%20from%20rev%20rpt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UO%20Summary%202017%20from%20rev%20rp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EK_DS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NS%20Summary%202017%20from%20rev%20rpt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SC%20Summary%202017%20from%20rev%20rpt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SE%20Summary%202017%20from%20rev%20rpt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OL%20Summary%202017%20from%20rev%20rpt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ase%20Period/DEK%20ELEC%20SCH-M%20and%20N%20-%20Base%20Period%20-%20WITH%20RIDERS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DEK_Spring_2017_Electric_MWH_Forecast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RAC_039_KWH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RAC_039_Customer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EK_E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DEK_GSF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DEK_SP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DEK_DP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DEK_D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DEK_TT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DEK_W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IN"/>
      <sheetName val="RSINRC"/>
      <sheetName val="KWHtoCC"/>
      <sheetName val="RCtoCCtable"/>
      <sheetName val="Forecast KWH"/>
      <sheetName val="Forecast BILLS"/>
    </sheetNames>
    <sheetDataSet>
      <sheetData sheetId="0"/>
      <sheetData sheetId="1"/>
      <sheetData sheetId="2">
        <row r="36">
          <cell r="D36">
            <v>142693837</v>
          </cell>
          <cell r="E36">
            <v>1419377</v>
          </cell>
          <cell r="F36">
            <v>0</v>
          </cell>
          <cell r="G36">
            <v>84</v>
          </cell>
          <cell r="H36">
            <v>0</v>
          </cell>
        </row>
        <row r="37">
          <cell r="D37">
            <v>134803096</v>
          </cell>
          <cell r="E37">
            <v>1336753</v>
          </cell>
          <cell r="F37">
            <v>0</v>
          </cell>
          <cell r="G37">
            <v>99</v>
          </cell>
          <cell r="H37">
            <v>0</v>
          </cell>
        </row>
        <row r="38">
          <cell r="D38">
            <v>109195392</v>
          </cell>
          <cell r="E38">
            <v>1250556</v>
          </cell>
          <cell r="F38">
            <v>0</v>
          </cell>
          <cell r="G38">
            <v>135</v>
          </cell>
          <cell r="H38">
            <v>0</v>
          </cell>
        </row>
        <row r="39">
          <cell r="D39">
            <v>91507797</v>
          </cell>
          <cell r="E39">
            <v>1096102</v>
          </cell>
          <cell r="F39">
            <v>0</v>
          </cell>
          <cell r="G39">
            <v>183</v>
          </cell>
          <cell r="H39">
            <v>0</v>
          </cell>
        </row>
        <row r="40">
          <cell r="D40">
            <v>82237219</v>
          </cell>
          <cell r="E40">
            <v>984998</v>
          </cell>
          <cell r="F40">
            <v>0</v>
          </cell>
          <cell r="G40">
            <v>190</v>
          </cell>
          <cell r="H40">
            <v>0</v>
          </cell>
        </row>
        <row r="41">
          <cell r="D41">
            <v>118317671</v>
          </cell>
          <cell r="E41">
            <v>1032966</v>
          </cell>
          <cell r="F41">
            <v>0</v>
          </cell>
          <cell r="G41">
            <v>227</v>
          </cell>
          <cell r="H41">
            <v>0</v>
          </cell>
        </row>
        <row r="42">
          <cell r="D42">
            <v>146464510</v>
          </cell>
          <cell r="E42">
            <v>1070424</v>
          </cell>
          <cell r="F42">
            <v>0</v>
          </cell>
          <cell r="G42">
            <v>233</v>
          </cell>
          <cell r="H42">
            <v>0</v>
          </cell>
        </row>
        <row r="43">
          <cell r="D43">
            <v>161117811</v>
          </cell>
          <cell r="E43">
            <v>1075678</v>
          </cell>
          <cell r="F43">
            <v>0</v>
          </cell>
          <cell r="G43">
            <v>190</v>
          </cell>
          <cell r="H43">
            <v>0</v>
          </cell>
        </row>
        <row r="44">
          <cell r="D44">
            <v>149108027</v>
          </cell>
          <cell r="E44">
            <v>1078256</v>
          </cell>
          <cell r="F44">
            <v>0</v>
          </cell>
          <cell r="G44">
            <v>200</v>
          </cell>
          <cell r="H44">
            <v>0</v>
          </cell>
        </row>
        <row r="45">
          <cell r="D45">
            <v>103247656</v>
          </cell>
          <cell r="E45">
            <v>964620</v>
          </cell>
          <cell r="F45">
            <v>0</v>
          </cell>
          <cell r="G45">
            <v>190</v>
          </cell>
          <cell r="H45">
            <v>0</v>
          </cell>
        </row>
        <row r="46">
          <cell r="D46">
            <v>85329490</v>
          </cell>
          <cell r="E46">
            <v>977358</v>
          </cell>
          <cell r="F46">
            <v>0</v>
          </cell>
          <cell r="G46">
            <v>305</v>
          </cell>
          <cell r="H46">
            <v>0</v>
          </cell>
        </row>
        <row r="47">
          <cell r="D47">
            <v>125964878</v>
          </cell>
          <cell r="E47">
            <v>1306710</v>
          </cell>
          <cell r="F47">
            <v>0</v>
          </cell>
          <cell r="G47">
            <v>103</v>
          </cell>
          <cell r="H47">
            <v>0</v>
          </cell>
        </row>
        <row r="48">
          <cell r="D48">
            <v>152447043</v>
          </cell>
          <cell r="E48">
            <v>1462336</v>
          </cell>
          <cell r="F48">
            <v>0</v>
          </cell>
          <cell r="G48">
            <v>173</v>
          </cell>
          <cell r="H48">
            <v>0</v>
          </cell>
        </row>
        <row r="49">
          <cell r="D49">
            <v>117265243</v>
          </cell>
          <cell r="E49">
            <v>1250466</v>
          </cell>
          <cell r="F49">
            <v>0</v>
          </cell>
          <cell r="G49">
            <v>112</v>
          </cell>
          <cell r="H49">
            <v>0</v>
          </cell>
        </row>
        <row r="50">
          <cell r="D50">
            <v>105385198</v>
          </cell>
          <cell r="E50">
            <v>1145926</v>
          </cell>
          <cell r="F50">
            <v>0</v>
          </cell>
          <cell r="G50">
            <v>101</v>
          </cell>
          <cell r="H50">
            <v>0</v>
          </cell>
        </row>
        <row r="51">
          <cell r="D51">
            <v>92637572</v>
          </cell>
          <cell r="E51">
            <v>901172</v>
          </cell>
          <cell r="F51">
            <v>0</v>
          </cell>
          <cell r="G51">
            <v>203</v>
          </cell>
          <cell r="H51">
            <v>0</v>
          </cell>
        </row>
        <row r="52">
          <cell r="D52">
            <v>88974901</v>
          </cell>
          <cell r="E52">
            <v>772451</v>
          </cell>
          <cell r="F52">
            <v>0</v>
          </cell>
          <cell r="G52">
            <v>199</v>
          </cell>
          <cell r="H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92">
          <cell r="D92">
            <v>125121</v>
          </cell>
          <cell r="E92">
            <v>1999</v>
          </cell>
          <cell r="F92">
            <v>0</v>
          </cell>
          <cell r="G92">
            <v>1</v>
          </cell>
          <cell r="H92">
            <v>0</v>
          </cell>
        </row>
        <row r="93">
          <cell r="D93">
            <v>125457</v>
          </cell>
          <cell r="E93">
            <v>1965</v>
          </cell>
          <cell r="F93">
            <v>0</v>
          </cell>
          <cell r="G93">
            <v>1</v>
          </cell>
          <cell r="H93">
            <v>0</v>
          </cell>
        </row>
        <row r="94">
          <cell r="D94">
            <v>125601</v>
          </cell>
          <cell r="E94">
            <v>1965</v>
          </cell>
          <cell r="F94">
            <v>0</v>
          </cell>
          <cell r="G94">
            <v>1</v>
          </cell>
          <cell r="H94">
            <v>0</v>
          </cell>
        </row>
        <row r="95">
          <cell r="D95">
            <v>125659</v>
          </cell>
          <cell r="E95">
            <v>1964</v>
          </cell>
          <cell r="F95">
            <v>0</v>
          </cell>
          <cell r="G95">
            <v>1</v>
          </cell>
          <cell r="H95">
            <v>0</v>
          </cell>
        </row>
        <row r="96">
          <cell r="D96">
            <v>125695</v>
          </cell>
          <cell r="E96">
            <v>1965</v>
          </cell>
          <cell r="F96">
            <v>0</v>
          </cell>
          <cell r="G96">
            <v>1</v>
          </cell>
          <cell r="H96">
            <v>0</v>
          </cell>
        </row>
        <row r="97">
          <cell r="D97">
            <v>125844</v>
          </cell>
          <cell r="E97">
            <v>1966</v>
          </cell>
          <cell r="F97">
            <v>0</v>
          </cell>
          <cell r="G97">
            <v>1</v>
          </cell>
          <cell r="H97">
            <v>0</v>
          </cell>
        </row>
        <row r="98">
          <cell r="D98">
            <v>125847</v>
          </cell>
          <cell r="E98">
            <v>1968</v>
          </cell>
          <cell r="F98">
            <v>0</v>
          </cell>
          <cell r="G98">
            <v>1</v>
          </cell>
          <cell r="H98">
            <v>0</v>
          </cell>
        </row>
        <row r="99">
          <cell r="D99">
            <v>126070</v>
          </cell>
          <cell r="E99">
            <v>1968</v>
          </cell>
          <cell r="F99">
            <v>0</v>
          </cell>
          <cell r="G99">
            <v>1</v>
          </cell>
          <cell r="H99">
            <v>0</v>
          </cell>
        </row>
        <row r="100">
          <cell r="D100">
            <v>126185</v>
          </cell>
          <cell r="E100">
            <v>1969</v>
          </cell>
          <cell r="F100">
            <v>0</v>
          </cell>
          <cell r="G100">
            <v>1</v>
          </cell>
          <cell r="H100">
            <v>0</v>
          </cell>
        </row>
        <row r="101">
          <cell r="D101">
            <v>126224</v>
          </cell>
          <cell r="E101">
            <v>1968</v>
          </cell>
          <cell r="F101">
            <v>0</v>
          </cell>
          <cell r="G101">
            <v>1</v>
          </cell>
          <cell r="H101">
            <v>0</v>
          </cell>
        </row>
        <row r="102">
          <cell r="D102">
            <v>126304</v>
          </cell>
          <cell r="E102">
            <v>1967</v>
          </cell>
          <cell r="F102">
            <v>0</v>
          </cell>
          <cell r="G102">
            <v>1</v>
          </cell>
          <cell r="H102">
            <v>0</v>
          </cell>
        </row>
        <row r="103">
          <cell r="D103">
            <v>126493</v>
          </cell>
          <cell r="E103">
            <v>1967</v>
          </cell>
          <cell r="F103">
            <v>0</v>
          </cell>
          <cell r="G103">
            <v>1</v>
          </cell>
          <cell r="H103">
            <v>0</v>
          </cell>
        </row>
        <row r="104">
          <cell r="D104">
            <v>126648</v>
          </cell>
          <cell r="E104">
            <v>1967</v>
          </cell>
          <cell r="F104">
            <v>0</v>
          </cell>
          <cell r="G104">
            <v>1</v>
          </cell>
          <cell r="H104">
            <v>0</v>
          </cell>
        </row>
        <row r="105">
          <cell r="D105">
            <v>126572</v>
          </cell>
          <cell r="E105">
            <v>1971</v>
          </cell>
          <cell r="F105">
            <v>0</v>
          </cell>
          <cell r="G105">
            <v>1</v>
          </cell>
          <cell r="H105">
            <v>0</v>
          </cell>
        </row>
        <row r="106">
          <cell r="D106">
            <v>126857</v>
          </cell>
          <cell r="E106">
            <v>1946</v>
          </cell>
          <cell r="F106">
            <v>0</v>
          </cell>
          <cell r="G106">
            <v>1</v>
          </cell>
          <cell r="H106">
            <v>0</v>
          </cell>
        </row>
        <row r="107">
          <cell r="D107">
            <v>127223</v>
          </cell>
          <cell r="E107">
            <v>1643</v>
          </cell>
          <cell r="F107">
            <v>0</v>
          </cell>
          <cell r="G107">
            <v>1</v>
          </cell>
          <cell r="H107">
            <v>0</v>
          </cell>
        </row>
        <row r="108">
          <cell r="D108">
            <v>127273</v>
          </cell>
          <cell r="E108">
            <v>1499</v>
          </cell>
          <cell r="F108">
            <v>0</v>
          </cell>
          <cell r="G108">
            <v>1</v>
          </cell>
          <cell r="H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</row>
      </sheetData>
      <sheetData sheetId="3"/>
      <sheetData sheetId="4">
        <row r="66">
          <cell r="I66">
            <v>1453752034</v>
          </cell>
        </row>
      </sheetData>
      <sheetData sheetId="5">
        <row r="70">
          <cell r="I70">
            <v>1525197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L 2016"/>
      <sheetName val="TL 0116 to 1216"/>
      <sheetName val="KWHtoCC"/>
      <sheetName val="RCtoCCtable"/>
    </sheetNames>
    <sheetDataSet>
      <sheetData sheetId="0">
        <row r="24">
          <cell r="M24">
            <v>56101</v>
          </cell>
        </row>
      </sheetData>
      <sheetData sheetId="1"/>
      <sheetData sheetId="2">
        <row r="24">
          <cell r="D24">
            <v>0</v>
          </cell>
          <cell r="E24">
            <v>84</v>
          </cell>
          <cell r="F24">
            <v>0</v>
          </cell>
          <cell r="G24">
            <v>150</v>
          </cell>
          <cell r="H24">
            <v>118934</v>
          </cell>
        </row>
        <row r="25">
          <cell r="D25">
            <v>0</v>
          </cell>
          <cell r="E25">
            <v>84</v>
          </cell>
          <cell r="F25">
            <v>0</v>
          </cell>
          <cell r="G25">
            <v>150</v>
          </cell>
          <cell r="H25">
            <v>118934</v>
          </cell>
        </row>
        <row r="26">
          <cell r="D26">
            <v>0</v>
          </cell>
          <cell r="E26">
            <v>84</v>
          </cell>
          <cell r="F26">
            <v>0</v>
          </cell>
          <cell r="G26">
            <v>150</v>
          </cell>
          <cell r="H26">
            <v>118934</v>
          </cell>
        </row>
        <row r="27">
          <cell r="D27">
            <v>0</v>
          </cell>
          <cell r="E27">
            <v>84</v>
          </cell>
          <cell r="F27">
            <v>0</v>
          </cell>
          <cell r="G27">
            <v>150</v>
          </cell>
          <cell r="H27">
            <v>118934</v>
          </cell>
        </row>
        <row r="28">
          <cell r="D28">
            <v>0</v>
          </cell>
          <cell r="E28">
            <v>84</v>
          </cell>
          <cell r="F28">
            <v>0</v>
          </cell>
          <cell r="G28">
            <v>150</v>
          </cell>
          <cell r="H28">
            <v>118934</v>
          </cell>
        </row>
        <row r="29">
          <cell r="D29">
            <v>0</v>
          </cell>
          <cell r="E29">
            <v>84</v>
          </cell>
          <cell r="F29">
            <v>0</v>
          </cell>
          <cell r="G29">
            <v>150</v>
          </cell>
          <cell r="H29">
            <v>118916</v>
          </cell>
        </row>
        <row r="30">
          <cell r="D30">
            <v>0</v>
          </cell>
          <cell r="E30">
            <v>84</v>
          </cell>
          <cell r="F30">
            <v>0</v>
          </cell>
          <cell r="G30">
            <v>150</v>
          </cell>
          <cell r="H30">
            <v>118916</v>
          </cell>
        </row>
        <row r="31">
          <cell r="D31">
            <v>0</v>
          </cell>
          <cell r="E31">
            <v>84</v>
          </cell>
          <cell r="F31">
            <v>0</v>
          </cell>
          <cell r="G31">
            <v>150</v>
          </cell>
          <cell r="H31">
            <v>118933</v>
          </cell>
        </row>
        <row r="32">
          <cell r="D32">
            <v>0</v>
          </cell>
          <cell r="E32">
            <v>82</v>
          </cell>
          <cell r="F32">
            <v>0</v>
          </cell>
          <cell r="G32">
            <v>150</v>
          </cell>
          <cell r="H32">
            <v>119074</v>
          </cell>
        </row>
        <row r="33">
          <cell r="D33">
            <v>0</v>
          </cell>
          <cell r="E33">
            <v>82</v>
          </cell>
          <cell r="F33">
            <v>0</v>
          </cell>
          <cell r="G33">
            <v>150</v>
          </cell>
          <cell r="H33">
            <v>119074</v>
          </cell>
        </row>
        <row r="34">
          <cell r="D34">
            <v>0</v>
          </cell>
          <cell r="E34">
            <v>82</v>
          </cell>
          <cell r="F34">
            <v>0</v>
          </cell>
          <cell r="G34">
            <v>150</v>
          </cell>
          <cell r="H34">
            <v>119074</v>
          </cell>
        </row>
        <row r="35">
          <cell r="D35">
            <v>0</v>
          </cell>
          <cell r="E35">
            <v>82</v>
          </cell>
          <cell r="F35">
            <v>0</v>
          </cell>
          <cell r="G35">
            <v>150</v>
          </cell>
          <cell r="H35">
            <v>119074</v>
          </cell>
        </row>
      </sheetData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 2015"/>
      <sheetName val="SL 0116 to 1216"/>
      <sheetName val="KWHtoCC"/>
      <sheetName val="RCtoCCtable"/>
    </sheetNames>
    <sheetDataSet>
      <sheetData sheetId="0"/>
      <sheetData sheetId="1"/>
      <sheetData sheetId="2">
        <row r="24">
          <cell r="D24">
            <v>0</v>
          </cell>
          <cell r="E24">
            <v>9522</v>
          </cell>
          <cell r="F24">
            <v>0</v>
          </cell>
          <cell r="G24">
            <v>0</v>
          </cell>
          <cell r="H24">
            <v>822935</v>
          </cell>
        </row>
        <row r="25">
          <cell r="D25">
            <v>0</v>
          </cell>
          <cell r="E25">
            <v>9522</v>
          </cell>
          <cell r="F25">
            <v>0</v>
          </cell>
          <cell r="G25">
            <v>0</v>
          </cell>
          <cell r="H25">
            <v>822837</v>
          </cell>
        </row>
        <row r="26">
          <cell r="D26">
            <v>0</v>
          </cell>
          <cell r="E26">
            <v>9522</v>
          </cell>
          <cell r="F26">
            <v>0</v>
          </cell>
          <cell r="G26">
            <v>0</v>
          </cell>
          <cell r="H26">
            <v>822739</v>
          </cell>
        </row>
        <row r="27">
          <cell r="D27">
            <v>0</v>
          </cell>
          <cell r="E27">
            <v>9522</v>
          </cell>
          <cell r="F27">
            <v>0</v>
          </cell>
          <cell r="G27">
            <v>0</v>
          </cell>
          <cell r="H27">
            <v>822739</v>
          </cell>
        </row>
        <row r="28">
          <cell r="D28">
            <v>0</v>
          </cell>
          <cell r="E28">
            <v>9522</v>
          </cell>
          <cell r="F28">
            <v>0</v>
          </cell>
          <cell r="G28">
            <v>0</v>
          </cell>
          <cell r="H28">
            <v>822739</v>
          </cell>
        </row>
        <row r="29">
          <cell r="D29">
            <v>0</v>
          </cell>
          <cell r="E29">
            <v>9522</v>
          </cell>
          <cell r="F29">
            <v>0</v>
          </cell>
          <cell r="G29">
            <v>0</v>
          </cell>
          <cell r="H29">
            <v>821502</v>
          </cell>
        </row>
        <row r="30">
          <cell r="D30">
            <v>0</v>
          </cell>
          <cell r="E30">
            <v>9522</v>
          </cell>
          <cell r="F30">
            <v>0</v>
          </cell>
          <cell r="G30">
            <v>0</v>
          </cell>
          <cell r="H30">
            <v>820198</v>
          </cell>
        </row>
        <row r="31">
          <cell r="D31">
            <v>0</v>
          </cell>
          <cell r="E31">
            <v>9522</v>
          </cell>
          <cell r="F31">
            <v>0</v>
          </cell>
          <cell r="G31">
            <v>0</v>
          </cell>
          <cell r="H31">
            <v>819709</v>
          </cell>
        </row>
        <row r="32">
          <cell r="D32">
            <v>0</v>
          </cell>
          <cell r="E32">
            <v>9522</v>
          </cell>
          <cell r="F32">
            <v>0</v>
          </cell>
          <cell r="G32">
            <v>0</v>
          </cell>
          <cell r="H32">
            <v>819436</v>
          </cell>
        </row>
        <row r="33">
          <cell r="D33">
            <v>0</v>
          </cell>
          <cell r="E33">
            <v>9522</v>
          </cell>
          <cell r="F33">
            <v>0</v>
          </cell>
          <cell r="G33">
            <v>0</v>
          </cell>
          <cell r="H33">
            <v>819404</v>
          </cell>
        </row>
        <row r="34">
          <cell r="D34">
            <v>0</v>
          </cell>
          <cell r="E34">
            <v>9522</v>
          </cell>
          <cell r="F34">
            <v>0</v>
          </cell>
          <cell r="G34">
            <v>0</v>
          </cell>
          <cell r="H34">
            <v>819220</v>
          </cell>
        </row>
        <row r="35">
          <cell r="D35">
            <v>0</v>
          </cell>
          <cell r="E35">
            <v>9522</v>
          </cell>
          <cell r="F35">
            <v>0</v>
          </cell>
          <cell r="G35">
            <v>0</v>
          </cell>
          <cell r="H35">
            <v>819158</v>
          </cell>
        </row>
      </sheetData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O 2016"/>
      <sheetName val="UO 0116 to 1216"/>
      <sheetName val="KWHtoCC"/>
      <sheetName val="RCtoCCtable"/>
    </sheetNames>
    <sheetDataSet>
      <sheetData sheetId="0">
        <row r="137">
          <cell r="M137">
            <v>102805</v>
          </cell>
        </row>
      </sheetData>
      <sheetData sheetId="1"/>
      <sheetData sheetId="2">
        <row r="24">
          <cell r="D24">
            <v>3875</v>
          </cell>
          <cell r="E24">
            <v>22733</v>
          </cell>
          <cell r="F24">
            <v>6464</v>
          </cell>
          <cell r="G24">
            <v>1087</v>
          </cell>
          <cell r="H24">
            <v>61182</v>
          </cell>
        </row>
        <row r="25">
          <cell r="D25">
            <v>3908</v>
          </cell>
          <cell r="E25">
            <v>23825</v>
          </cell>
          <cell r="F25">
            <v>6509</v>
          </cell>
          <cell r="G25">
            <v>1087</v>
          </cell>
          <cell r="H25">
            <v>61649</v>
          </cell>
        </row>
        <row r="26">
          <cell r="D26">
            <v>3908</v>
          </cell>
          <cell r="E26">
            <v>24367</v>
          </cell>
          <cell r="F26">
            <v>6414</v>
          </cell>
          <cell r="G26">
            <v>1087</v>
          </cell>
          <cell r="H26">
            <v>61765</v>
          </cell>
        </row>
        <row r="27">
          <cell r="D27">
            <v>3968</v>
          </cell>
          <cell r="E27">
            <v>24569</v>
          </cell>
          <cell r="F27">
            <v>6363</v>
          </cell>
          <cell r="G27">
            <v>1087</v>
          </cell>
          <cell r="H27">
            <v>62009</v>
          </cell>
        </row>
        <row r="28">
          <cell r="D28">
            <v>3980</v>
          </cell>
          <cell r="E28">
            <v>24563</v>
          </cell>
          <cell r="F28">
            <v>6464</v>
          </cell>
          <cell r="G28">
            <v>1087</v>
          </cell>
          <cell r="H28">
            <v>62130</v>
          </cell>
        </row>
        <row r="29">
          <cell r="D29">
            <v>3955</v>
          </cell>
          <cell r="E29">
            <v>24595</v>
          </cell>
          <cell r="F29">
            <v>6464</v>
          </cell>
          <cell r="G29">
            <v>1087</v>
          </cell>
          <cell r="H29">
            <v>62254</v>
          </cell>
        </row>
        <row r="30">
          <cell r="D30">
            <v>3956</v>
          </cell>
          <cell r="E30">
            <v>24626</v>
          </cell>
          <cell r="F30">
            <v>6584</v>
          </cell>
          <cell r="G30">
            <v>1087</v>
          </cell>
          <cell r="H30">
            <v>62471</v>
          </cell>
        </row>
        <row r="31">
          <cell r="D31">
            <v>3992</v>
          </cell>
          <cell r="E31">
            <v>24706</v>
          </cell>
          <cell r="F31">
            <v>6637</v>
          </cell>
          <cell r="G31">
            <v>1087</v>
          </cell>
          <cell r="H31">
            <v>62782</v>
          </cell>
        </row>
        <row r="32">
          <cell r="D32">
            <v>3991</v>
          </cell>
          <cell r="E32">
            <v>25364</v>
          </cell>
          <cell r="F32">
            <v>6637</v>
          </cell>
          <cell r="G32">
            <v>1087</v>
          </cell>
          <cell r="H32">
            <v>62982</v>
          </cell>
        </row>
        <row r="33">
          <cell r="D33">
            <v>4014</v>
          </cell>
          <cell r="E33">
            <v>26058</v>
          </cell>
          <cell r="F33">
            <v>6637</v>
          </cell>
          <cell r="G33">
            <v>1087</v>
          </cell>
          <cell r="H33">
            <v>63282</v>
          </cell>
        </row>
        <row r="34">
          <cell r="D34">
            <v>4015</v>
          </cell>
          <cell r="E34">
            <v>26916</v>
          </cell>
          <cell r="F34">
            <v>6637</v>
          </cell>
          <cell r="G34">
            <v>1087</v>
          </cell>
          <cell r="H34">
            <v>63658</v>
          </cell>
        </row>
        <row r="35">
          <cell r="D35">
            <v>3971</v>
          </cell>
          <cell r="E35">
            <v>26957</v>
          </cell>
          <cell r="F35">
            <v>6637</v>
          </cell>
          <cell r="G35">
            <v>1087</v>
          </cell>
          <cell r="H35">
            <v>64153</v>
          </cell>
        </row>
      </sheetData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S 2016"/>
      <sheetName val="NS 0116 to 1216"/>
      <sheetName val="KWHtoCC"/>
      <sheetName val="RCtoCCtable"/>
    </sheetNames>
    <sheetDataSet>
      <sheetData sheetId="0"/>
      <sheetData sheetId="1"/>
      <sheetData sheetId="2">
        <row r="24">
          <cell r="D24">
            <v>6624</v>
          </cell>
          <cell r="E24">
            <v>10773</v>
          </cell>
          <cell r="F24">
            <v>40</v>
          </cell>
          <cell r="G24">
            <v>3666</v>
          </cell>
          <cell r="H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33771</v>
          </cell>
        </row>
        <row r="25">
          <cell r="D25">
            <v>6641</v>
          </cell>
          <cell r="E25">
            <v>10773</v>
          </cell>
          <cell r="F25">
            <v>40</v>
          </cell>
          <cell r="G25">
            <v>3666</v>
          </cell>
          <cell r="H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33771</v>
          </cell>
        </row>
        <row r="26">
          <cell r="D26">
            <v>6615</v>
          </cell>
          <cell r="E26">
            <v>10773</v>
          </cell>
          <cell r="F26">
            <v>40</v>
          </cell>
          <cell r="G26">
            <v>3666</v>
          </cell>
          <cell r="H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33771</v>
          </cell>
        </row>
        <row r="27">
          <cell r="D27">
            <v>6633</v>
          </cell>
          <cell r="E27">
            <v>10773</v>
          </cell>
          <cell r="F27">
            <v>40</v>
          </cell>
          <cell r="G27">
            <v>3666</v>
          </cell>
          <cell r="H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33771</v>
          </cell>
        </row>
        <row r="28">
          <cell r="D28">
            <v>6690</v>
          </cell>
          <cell r="E28">
            <v>10777</v>
          </cell>
          <cell r="F28">
            <v>40</v>
          </cell>
          <cell r="G28">
            <v>3666</v>
          </cell>
          <cell r="H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33771</v>
          </cell>
        </row>
        <row r="29">
          <cell r="D29">
            <v>6763</v>
          </cell>
          <cell r="E29">
            <v>10778</v>
          </cell>
          <cell r="F29">
            <v>40</v>
          </cell>
          <cell r="G29">
            <v>3666</v>
          </cell>
          <cell r="H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33771</v>
          </cell>
        </row>
        <row r="30">
          <cell r="D30">
            <v>6677</v>
          </cell>
          <cell r="E30">
            <v>10758</v>
          </cell>
          <cell r="F30">
            <v>40</v>
          </cell>
          <cell r="G30">
            <v>3666</v>
          </cell>
          <cell r="H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33771</v>
          </cell>
        </row>
        <row r="31">
          <cell r="D31">
            <v>6627</v>
          </cell>
          <cell r="E31">
            <v>10733</v>
          </cell>
          <cell r="F31">
            <v>40</v>
          </cell>
          <cell r="G31">
            <v>3666</v>
          </cell>
          <cell r="H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33771</v>
          </cell>
        </row>
        <row r="32">
          <cell r="D32">
            <v>6600</v>
          </cell>
          <cell r="E32">
            <v>10733</v>
          </cell>
          <cell r="F32">
            <v>40</v>
          </cell>
          <cell r="G32">
            <v>3666</v>
          </cell>
          <cell r="H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33771</v>
          </cell>
        </row>
        <row r="33">
          <cell r="D33">
            <v>6599</v>
          </cell>
          <cell r="E33">
            <v>10721</v>
          </cell>
          <cell r="F33">
            <v>40</v>
          </cell>
          <cell r="G33">
            <v>3666</v>
          </cell>
          <cell r="H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33771</v>
          </cell>
        </row>
        <row r="34">
          <cell r="D34">
            <v>6640</v>
          </cell>
          <cell r="E34">
            <v>10731</v>
          </cell>
          <cell r="F34">
            <v>40</v>
          </cell>
          <cell r="G34">
            <v>3666</v>
          </cell>
          <cell r="H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33771</v>
          </cell>
        </row>
        <row r="35">
          <cell r="D35">
            <v>6606</v>
          </cell>
          <cell r="E35">
            <v>10733</v>
          </cell>
          <cell r="F35">
            <v>40</v>
          </cell>
          <cell r="G35">
            <v>3666</v>
          </cell>
          <cell r="H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33771</v>
          </cell>
        </row>
      </sheetData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 2016"/>
      <sheetName val="SC data"/>
      <sheetName val="KWHtoCC"/>
      <sheetName val="RCtoCCtable"/>
    </sheetNames>
    <sheetDataSet>
      <sheetData sheetId="0"/>
      <sheetData sheetId="1"/>
      <sheetData sheetId="2"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8133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8133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8133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8133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8133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8133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8133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8133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8133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8133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8133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8133</v>
          </cell>
        </row>
      </sheetData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 2016"/>
      <sheetName val="SE 0116 to 1216"/>
      <sheetName val="KWHtoCC"/>
      <sheetName val="RCtoCCtable"/>
    </sheetNames>
    <sheetDataSet>
      <sheetData sheetId="0"/>
      <sheetData sheetId="1"/>
      <sheetData sheetId="2">
        <row r="24">
          <cell r="D24">
            <v>0</v>
          </cell>
          <cell r="E24">
            <v>17379</v>
          </cell>
          <cell r="F24">
            <v>0</v>
          </cell>
          <cell r="G24">
            <v>0</v>
          </cell>
          <cell r="H24">
            <v>105529</v>
          </cell>
        </row>
        <row r="25">
          <cell r="D25">
            <v>0</v>
          </cell>
          <cell r="E25">
            <v>17489</v>
          </cell>
          <cell r="F25">
            <v>0</v>
          </cell>
          <cell r="G25">
            <v>0</v>
          </cell>
          <cell r="H25">
            <v>105529</v>
          </cell>
        </row>
        <row r="26">
          <cell r="D26">
            <v>0</v>
          </cell>
          <cell r="E26">
            <v>17489</v>
          </cell>
          <cell r="F26">
            <v>0</v>
          </cell>
          <cell r="G26">
            <v>0</v>
          </cell>
          <cell r="H26">
            <v>105529</v>
          </cell>
        </row>
        <row r="27">
          <cell r="D27">
            <v>0</v>
          </cell>
          <cell r="E27">
            <v>17717</v>
          </cell>
          <cell r="F27">
            <v>0</v>
          </cell>
          <cell r="G27">
            <v>0</v>
          </cell>
          <cell r="H27">
            <v>105529</v>
          </cell>
        </row>
        <row r="28">
          <cell r="D28">
            <v>0</v>
          </cell>
          <cell r="E28">
            <v>17178</v>
          </cell>
          <cell r="F28">
            <v>0</v>
          </cell>
          <cell r="G28">
            <v>0</v>
          </cell>
          <cell r="H28">
            <v>105529</v>
          </cell>
        </row>
        <row r="29">
          <cell r="D29">
            <v>0</v>
          </cell>
          <cell r="E29">
            <v>17236</v>
          </cell>
          <cell r="F29">
            <v>0</v>
          </cell>
          <cell r="G29">
            <v>0</v>
          </cell>
          <cell r="H29">
            <v>105529</v>
          </cell>
        </row>
        <row r="30">
          <cell r="D30">
            <v>0</v>
          </cell>
          <cell r="E30">
            <v>17478</v>
          </cell>
          <cell r="F30">
            <v>0</v>
          </cell>
          <cell r="G30">
            <v>0</v>
          </cell>
          <cell r="H30">
            <v>105529</v>
          </cell>
        </row>
        <row r="31">
          <cell r="D31">
            <v>0</v>
          </cell>
          <cell r="E31">
            <v>17478</v>
          </cell>
          <cell r="F31">
            <v>0</v>
          </cell>
          <cell r="G31">
            <v>0</v>
          </cell>
          <cell r="H31">
            <v>105529</v>
          </cell>
        </row>
        <row r="32">
          <cell r="D32">
            <v>0</v>
          </cell>
          <cell r="E32">
            <v>17478</v>
          </cell>
          <cell r="F32">
            <v>0</v>
          </cell>
          <cell r="G32">
            <v>0</v>
          </cell>
          <cell r="H32">
            <v>105529</v>
          </cell>
        </row>
        <row r="33">
          <cell r="D33">
            <v>0</v>
          </cell>
          <cell r="E33">
            <v>17478</v>
          </cell>
          <cell r="F33">
            <v>0</v>
          </cell>
          <cell r="G33">
            <v>0</v>
          </cell>
          <cell r="H33">
            <v>105529</v>
          </cell>
        </row>
        <row r="34">
          <cell r="D34">
            <v>0</v>
          </cell>
          <cell r="E34">
            <v>17478</v>
          </cell>
          <cell r="F34">
            <v>0</v>
          </cell>
          <cell r="G34">
            <v>0</v>
          </cell>
          <cell r="H34">
            <v>105529</v>
          </cell>
        </row>
        <row r="35">
          <cell r="D35">
            <v>0</v>
          </cell>
          <cell r="E35">
            <v>17478</v>
          </cell>
          <cell r="F35">
            <v>0</v>
          </cell>
          <cell r="G35">
            <v>0</v>
          </cell>
          <cell r="H35">
            <v>105529</v>
          </cell>
        </row>
      </sheetData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 2016"/>
      <sheetName val="OL 0116 to 1216"/>
      <sheetName val="KWHtoCC"/>
      <sheetName val="RCtoCCtable"/>
    </sheetNames>
    <sheetDataSet>
      <sheetData sheetId="0"/>
      <sheetData sheetId="1"/>
      <sheetData sheetId="2">
        <row r="24">
          <cell r="D24">
            <v>60896</v>
          </cell>
          <cell r="E24">
            <v>234060</v>
          </cell>
          <cell r="F24">
            <v>17039</v>
          </cell>
          <cell r="G24">
            <v>47118</v>
          </cell>
          <cell r="H24">
            <v>208</v>
          </cell>
        </row>
        <row r="25">
          <cell r="D25">
            <v>60881</v>
          </cell>
          <cell r="E25">
            <v>230533</v>
          </cell>
          <cell r="F25">
            <v>17039</v>
          </cell>
          <cell r="G25">
            <v>47118</v>
          </cell>
          <cell r="H25">
            <v>208</v>
          </cell>
        </row>
        <row r="26">
          <cell r="D26">
            <v>60721</v>
          </cell>
          <cell r="E26">
            <v>229838</v>
          </cell>
          <cell r="F26">
            <v>17027</v>
          </cell>
          <cell r="G26">
            <v>47118</v>
          </cell>
          <cell r="H26">
            <v>208</v>
          </cell>
        </row>
        <row r="27">
          <cell r="D27">
            <v>60745</v>
          </cell>
          <cell r="E27">
            <v>228982</v>
          </cell>
          <cell r="F27">
            <v>17039</v>
          </cell>
          <cell r="G27">
            <v>47118</v>
          </cell>
          <cell r="H27">
            <v>208</v>
          </cell>
        </row>
        <row r="28">
          <cell r="D28">
            <v>60837</v>
          </cell>
          <cell r="E28">
            <v>228942</v>
          </cell>
          <cell r="F28">
            <v>17036</v>
          </cell>
          <cell r="G28">
            <v>47118</v>
          </cell>
          <cell r="H28">
            <v>208</v>
          </cell>
        </row>
        <row r="29">
          <cell r="D29">
            <v>61055</v>
          </cell>
          <cell r="E29">
            <v>228702</v>
          </cell>
          <cell r="F29">
            <v>17039</v>
          </cell>
          <cell r="G29">
            <v>47118</v>
          </cell>
          <cell r="H29">
            <v>208</v>
          </cell>
        </row>
        <row r="30">
          <cell r="D30">
            <v>61089</v>
          </cell>
          <cell r="E30">
            <v>227684</v>
          </cell>
          <cell r="F30">
            <v>17039</v>
          </cell>
          <cell r="G30">
            <v>47118</v>
          </cell>
          <cell r="H30">
            <v>208</v>
          </cell>
        </row>
        <row r="31">
          <cell r="D31">
            <v>60949</v>
          </cell>
          <cell r="E31">
            <v>227112</v>
          </cell>
          <cell r="F31">
            <v>17039</v>
          </cell>
          <cell r="G31">
            <v>47118</v>
          </cell>
          <cell r="H31">
            <v>208</v>
          </cell>
        </row>
        <row r="32">
          <cell r="D32">
            <v>60634</v>
          </cell>
          <cell r="E32">
            <v>226071</v>
          </cell>
          <cell r="F32">
            <v>17039</v>
          </cell>
          <cell r="G32">
            <v>47118</v>
          </cell>
          <cell r="H32">
            <v>208</v>
          </cell>
        </row>
        <row r="33">
          <cell r="D33">
            <v>60472</v>
          </cell>
          <cell r="E33">
            <v>225735</v>
          </cell>
          <cell r="F33">
            <v>17039</v>
          </cell>
          <cell r="G33">
            <v>47110</v>
          </cell>
          <cell r="H33">
            <v>208</v>
          </cell>
        </row>
        <row r="34">
          <cell r="D34">
            <v>60534</v>
          </cell>
          <cell r="E34">
            <v>225698</v>
          </cell>
          <cell r="F34">
            <v>17039</v>
          </cell>
          <cell r="G34">
            <v>47118</v>
          </cell>
          <cell r="H34">
            <v>208</v>
          </cell>
        </row>
        <row r="35">
          <cell r="D35">
            <v>60786</v>
          </cell>
          <cell r="E35">
            <v>225518</v>
          </cell>
          <cell r="F35">
            <v>16640</v>
          </cell>
          <cell r="G35">
            <v>47118</v>
          </cell>
          <cell r="H35">
            <v>208</v>
          </cell>
        </row>
      </sheetData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L 2017"/>
      <sheetName val="TL 0117 to 1217"/>
      <sheetName val="RCtoCCtable"/>
      <sheetName val="KWHtoCC"/>
      <sheetName val="Bill Determinants"/>
      <sheetName val="TL Summary 2017 from rev rpt"/>
    </sheetNames>
    <sheetDataSet>
      <sheetData sheetId="0"/>
      <sheetData sheetId="1"/>
      <sheetData sheetId="2"/>
      <sheetData sheetId="3">
        <row r="12">
          <cell r="D12">
            <v>82</v>
          </cell>
          <cell r="E12">
            <v>119751</v>
          </cell>
          <cell r="F12">
            <v>150</v>
          </cell>
          <cell r="G12">
            <v>119983</v>
          </cell>
        </row>
        <row r="24">
          <cell r="D24">
            <v>0</v>
          </cell>
          <cell r="E24">
            <v>82</v>
          </cell>
          <cell r="F24">
            <v>0</v>
          </cell>
          <cell r="G24">
            <v>150</v>
          </cell>
          <cell r="H24">
            <v>119605</v>
          </cell>
        </row>
        <row r="25">
          <cell r="D25">
            <v>0</v>
          </cell>
          <cell r="E25">
            <v>82</v>
          </cell>
          <cell r="F25">
            <v>0</v>
          </cell>
          <cell r="G25">
            <v>150</v>
          </cell>
          <cell r="H25">
            <v>119605</v>
          </cell>
        </row>
        <row r="26">
          <cell r="D26">
            <v>0</v>
          </cell>
          <cell r="E26">
            <v>82</v>
          </cell>
          <cell r="F26">
            <v>0</v>
          </cell>
          <cell r="G26">
            <v>150</v>
          </cell>
          <cell r="H26">
            <v>119605</v>
          </cell>
        </row>
        <row r="27">
          <cell r="D27">
            <v>0</v>
          </cell>
          <cell r="E27">
            <v>82</v>
          </cell>
          <cell r="F27">
            <v>0</v>
          </cell>
          <cell r="G27">
            <v>150</v>
          </cell>
          <cell r="H27">
            <v>119635</v>
          </cell>
        </row>
        <row r="28">
          <cell r="D28">
            <v>0</v>
          </cell>
          <cell r="E28">
            <v>82</v>
          </cell>
          <cell r="F28">
            <v>0</v>
          </cell>
          <cell r="G28">
            <v>150</v>
          </cell>
          <cell r="H28">
            <v>119751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</sheetData>
      <sheetData sheetId="4">
        <row r="3">
          <cell r="C3">
            <v>76019</v>
          </cell>
        </row>
      </sheetData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 2017"/>
      <sheetName val="SL 0117 to 1217"/>
      <sheetName val="RCtoCCtable"/>
      <sheetName val="KWHtoCC"/>
    </sheetNames>
    <sheetDataSet>
      <sheetData sheetId="0" refreshError="1"/>
      <sheetData sheetId="1" refreshError="1"/>
      <sheetData sheetId="2" refreshError="1"/>
      <sheetData sheetId="3">
        <row r="24">
          <cell r="D24">
            <v>0</v>
          </cell>
          <cell r="E24">
            <v>9522</v>
          </cell>
          <cell r="F24">
            <v>0</v>
          </cell>
          <cell r="G24">
            <v>0</v>
          </cell>
          <cell r="H24">
            <v>809676</v>
          </cell>
        </row>
        <row r="25">
          <cell r="D25">
            <v>0</v>
          </cell>
          <cell r="E25">
            <v>9522</v>
          </cell>
          <cell r="F25">
            <v>0</v>
          </cell>
          <cell r="G25">
            <v>0</v>
          </cell>
          <cell r="H25">
            <v>809676</v>
          </cell>
        </row>
        <row r="26">
          <cell r="D26">
            <v>0</v>
          </cell>
          <cell r="E26">
            <v>9522</v>
          </cell>
          <cell r="F26">
            <v>0</v>
          </cell>
          <cell r="G26">
            <v>0</v>
          </cell>
          <cell r="H26">
            <v>809676</v>
          </cell>
        </row>
        <row r="27">
          <cell r="D27">
            <v>0</v>
          </cell>
          <cell r="E27">
            <v>9522</v>
          </cell>
          <cell r="F27">
            <v>0</v>
          </cell>
          <cell r="G27">
            <v>0</v>
          </cell>
          <cell r="H27">
            <v>809676</v>
          </cell>
        </row>
        <row r="28">
          <cell r="D28">
            <v>0</v>
          </cell>
          <cell r="E28">
            <v>9522</v>
          </cell>
          <cell r="F28">
            <v>0</v>
          </cell>
          <cell r="G28">
            <v>0</v>
          </cell>
          <cell r="H28">
            <v>805420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O 2017"/>
      <sheetName val="UO 0117 to 1217"/>
      <sheetName val="RCtoCCtable"/>
      <sheetName val="KWHtoCC"/>
      <sheetName val="Bill Determinants"/>
    </sheetNames>
    <sheetDataSet>
      <sheetData sheetId="0" refreshError="1"/>
      <sheetData sheetId="1" refreshError="1"/>
      <sheetData sheetId="2" refreshError="1"/>
      <sheetData sheetId="3">
        <row r="24">
          <cell r="D24">
            <v>64234</v>
          </cell>
          <cell r="E24">
            <v>253057</v>
          </cell>
          <cell r="F24">
            <v>23676</v>
          </cell>
          <cell r="G24">
            <v>48205</v>
          </cell>
          <cell r="H24">
            <v>67163</v>
          </cell>
        </row>
        <row r="25">
          <cell r="D25">
            <v>64545</v>
          </cell>
          <cell r="E25">
            <v>251759</v>
          </cell>
          <cell r="F25">
            <v>23672</v>
          </cell>
          <cell r="G25">
            <v>47938</v>
          </cell>
          <cell r="H25">
            <v>67359</v>
          </cell>
        </row>
        <row r="26">
          <cell r="D26">
            <v>64963</v>
          </cell>
          <cell r="E26">
            <v>252395</v>
          </cell>
          <cell r="F26">
            <v>23517</v>
          </cell>
          <cell r="G26">
            <v>48097</v>
          </cell>
          <cell r="H26">
            <v>68055</v>
          </cell>
        </row>
        <row r="27">
          <cell r="D27">
            <v>64730</v>
          </cell>
          <cell r="E27">
            <v>252161</v>
          </cell>
          <cell r="F27">
            <v>23517</v>
          </cell>
          <cell r="G27">
            <v>48085</v>
          </cell>
          <cell r="H27">
            <v>66201</v>
          </cell>
        </row>
        <row r="28">
          <cell r="D28">
            <v>64595</v>
          </cell>
          <cell r="E28">
            <v>251300</v>
          </cell>
          <cell r="F28">
            <v>23517</v>
          </cell>
          <cell r="G28">
            <v>48004</v>
          </cell>
          <cell r="H28">
            <v>67625</v>
          </cell>
        </row>
        <row r="29">
          <cell r="D29">
            <v>38</v>
          </cell>
          <cell r="E29">
            <v>206</v>
          </cell>
          <cell r="F29">
            <v>276</v>
          </cell>
          <cell r="G29">
            <v>0</v>
          </cell>
          <cell r="H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</sheetData>
      <sheetData sheetId="4">
        <row r="4">
          <cell r="G4">
            <v>83973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IN"/>
      <sheetName val="kWh"/>
      <sheetName val="kW"/>
      <sheetName val="Bills"/>
      <sheetName val="KWHtoCC"/>
      <sheetName val="BillstoCC"/>
      <sheetName val="RCtoCCtable"/>
      <sheetName val="Forecast KWH"/>
      <sheetName val="Forecast KW"/>
      <sheetName val="Forecast BILLS"/>
      <sheetName val="DEK_DS"/>
    </sheetNames>
    <sheetDataSet>
      <sheetData sheetId="0"/>
      <sheetData sheetId="1"/>
      <sheetData sheetId="2"/>
      <sheetData sheetId="3"/>
      <sheetData sheetId="4">
        <row r="36">
          <cell r="D36">
            <v>0</v>
          </cell>
          <cell r="E36">
            <v>77378305</v>
          </cell>
          <cell r="F36">
            <v>6612449</v>
          </cell>
          <cell r="G36">
            <v>9890156</v>
          </cell>
          <cell r="H36">
            <v>164110</v>
          </cell>
        </row>
        <row r="37">
          <cell r="D37">
            <v>0</v>
          </cell>
          <cell r="E37">
            <v>73464149</v>
          </cell>
          <cell r="F37">
            <v>6052266</v>
          </cell>
          <cell r="G37">
            <v>9495873</v>
          </cell>
          <cell r="H37">
            <v>136936</v>
          </cell>
        </row>
        <row r="38">
          <cell r="D38">
            <v>0</v>
          </cell>
          <cell r="E38">
            <v>70333741</v>
          </cell>
          <cell r="F38">
            <v>5908198</v>
          </cell>
          <cell r="G38">
            <v>9194706</v>
          </cell>
          <cell r="H38">
            <v>124009</v>
          </cell>
        </row>
        <row r="39">
          <cell r="D39">
            <v>0</v>
          </cell>
          <cell r="E39">
            <v>68322704</v>
          </cell>
          <cell r="F39">
            <v>5821200</v>
          </cell>
          <cell r="G39">
            <v>8941382</v>
          </cell>
          <cell r="H39">
            <v>104179</v>
          </cell>
        </row>
        <row r="40">
          <cell r="D40">
            <v>0</v>
          </cell>
          <cell r="E40">
            <v>67698567</v>
          </cell>
          <cell r="F40">
            <v>5725542</v>
          </cell>
          <cell r="G40">
            <v>8853447</v>
          </cell>
          <cell r="H40">
            <v>81827</v>
          </cell>
        </row>
        <row r="41">
          <cell r="D41">
            <v>0</v>
          </cell>
          <cell r="E41">
            <v>81851203</v>
          </cell>
          <cell r="F41">
            <v>6696564</v>
          </cell>
          <cell r="G41">
            <v>10699966</v>
          </cell>
          <cell r="H41">
            <v>96255</v>
          </cell>
        </row>
        <row r="42">
          <cell r="D42">
            <v>0</v>
          </cell>
          <cell r="E42">
            <v>88866232</v>
          </cell>
          <cell r="F42">
            <v>7209396</v>
          </cell>
          <cell r="G42">
            <v>10898918</v>
          </cell>
          <cell r="H42">
            <v>88079</v>
          </cell>
        </row>
        <row r="43">
          <cell r="D43">
            <v>0</v>
          </cell>
          <cell r="E43">
            <v>91449476</v>
          </cell>
          <cell r="F43">
            <v>7460321</v>
          </cell>
          <cell r="G43">
            <v>12021976</v>
          </cell>
          <cell r="H43">
            <v>90134</v>
          </cell>
        </row>
        <row r="44">
          <cell r="D44">
            <v>0</v>
          </cell>
          <cell r="E44">
            <v>91595976</v>
          </cell>
          <cell r="F44">
            <v>7400451</v>
          </cell>
          <cell r="G44">
            <v>13345089</v>
          </cell>
          <cell r="H44">
            <v>132796</v>
          </cell>
        </row>
        <row r="45">
          <cell r="D45">
            <v>0</v>
          </cell>
          <cell r="E45">
            <v>76988485</v>
          </cell>
          <cell r="F45">
            <v>6198613</v>
          </cell>
          <cell r="G45">
            <v>10236639</v>
          </cell>
          <cell r="H45">
            <v>117242</v>
          </cell>
        </row>
        <row r="46">
          <cell r="D46">
            <v>0</v>
          </cell>
          <cell r="E46">
            <v>67172771</v>
          </cell>
          <cell r="F46">
            <v>5655642</v>
          </cell>
          <cell r="G46">
            <v>8960655</v>
          </cell>
          <cell r="H46">
            <v>126852</v>
          </cell>
        </row>
        <row r="47">
          <cell r="D47">
            <v>0</v>
          </cell>
          <cell r="E47">
            <v>75946508</v>
          </cell>
          <cell r="F47">
            <v>6066225</v>
          </cell>
          <cell r="G47">
            <v>9748926</v>
          </cell>
          <cell r="H47">
            <v>162216</v>
          </cell>
        </row>
        <row r="48">
          <cell r="D48">
            <v>0</v>
          </cell>
          <cell r="E48">
            <v>78922134</v>
          </cell>
          <cell r="F48">
            <v>5961871</v>
          </cell>
          <cell r="G48">
            <v>9786759</v>
          </cell>
          <cell r="H48">
            <v>153431</v>
          </cell>
        </row>
        <row r="49">
          <cell r="D49">
            <v>0</v>
          </cell>
          <cell r="E49">
            <v>70559714</v>
          </cell>
          <cell r="F49">
            <v>5759022</v>
          </cell>
          <cell r="G49">
            <v>8848276</v>
          </cell>
          <cell r="H49">
            <v>133721</v>
          </cell>
        </row>
        <row r="50">
          <cell r="D50">
            <v>0</v>
          </cell>
          <cell r="E50">
            <v>68146614</v>
          </cell>
          <cell r="F50">
            <v>5335310</v>
          </cell>
          <cell r="G50">
            <v>8374209</v>
          </cell>
          <cell r="H50">
            <v>98039</v>
          </cell>
        </row>
        <row r="51">
          <cell r="D51">
            <v>0</v>
          </cell>
          <cell r="E51">
            <v>69057029</v>
          </cell>
          <cell r="F51">
            <v>5505173</v>
          </cell>
          <cell r="G51">
            <v>8363205</v>
          </cell>
          <cell r="H51">
            <v>110985</v>
          </cell>
        </row>
        <row r="52">
          <cell r="D52">
            <v>0</v>
          </cell>
          <cell r="E52">
            <v>69323163</v>
          </cell>
          <cell r="F52">
            <v>5600154</v>
          </cell>
          <cell r="G52">
            <v>8564566</v>
          </cell>
          <cell r="H52">
            <v>100756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</sheetData>
      <sheetData sheetId="5">
        <row r="36">
          <cell r="D36">
            <v>0</v>
          </cell>
          <cell r="E36">
            <v>11849</v>
          </cell>
          <cell r="F36">
            <v>294</v>
          </cell>
          <cell r="G36">
            <v>865</v>
          </cell>
          <cell r="H36">
            <v>20</v>
          </cell>
        </row>
        <row r="37">
          <cell r="D37">
            <v>0</v>
          </cell>
          <cell r="E37">
            <v>11887</v>
          </cell>
          <cell r="F37">
            <v>295</v>
          </cell>
          <cell r="G37">
            <v>865</v>
          </cell>
          <cell r="H37">
            <v>20</v>
          </cell>
        </row>
        <row r="38">
          <cell r="D38">
            <v>0</v>
          </cell>
          <cell r="E38">
            <v>11883</v>
          </cell>
          <cell r="F38">
            <v>296</v>
          </cell>
          <cell r="G38">
            <v>866</v>
          </cell>
          <cell r="H38">
            <v>20</v>
          </cell>
        </row>
        <row r="39">
          <cell r="D39">
            <v>0</v>
          </cell>
          <cell r="E39">
            <v>11899</v>
          </cell>
          <cell r="F39">
            <v>296</v>
          </cell>
          <cell r="G39">
            <v>864</v>
          </cell>
          <cell r="H39">
            <v>20</v>
          </cell>
        </row>
        <row r="40">
          <cell r="D40">
            <v>0</v>
          </cell>
          <cell r="E40">
            <v>11891</v>
          </cell>
          <cell r="F40">
            <v>294</v>
          </cell>
          <cell r="G40">
            <v>864</v>
          </cell>
          <cell r="H40">
            <v>20</v>
          </cell>
        </row>
        <row r="41">
          <cell r="D41">
            <v>0</v>
          </cell>
          <cell r="E41">
            <v>11922</v>
          </cell>
          <cell r="F41">
            <v>295</v>
          </cell>
          <cell r="G41">
            <v>889</v>
          </cell>
          <cell r="H41">
            <v>20</v>
          </cell>
        </row>
        <row r="42">
          <cell r="D42">
            <v>0</v>
          </cell>
          <cell r="E42">
            <v>11907</v>
          </cell>
          <cell r="F42">
            <v>293</v>
          </cell>
          <cell r="G42">
            <v>893</v>
          </cell>
          <cell r="H42">
            <v>20</v>
          </cell>
        </row>
        <row r="43">
          <cell r="D43">
            <v>0</v>
          </cell>
          <cell r="E43">
            <v>11924</v>
          </cell>
          <cell r="F43">
            <v>294</v>
          </cell>
          <cell r="G43">
            <v>889</v>
          </cell>
          <cell r="H43">
            <v>20</v>
          </cell>
        </row>
        <row r="44">
          <cell r="D44">
            <v>0</v>
          </cell>
          <cell r="E44">
            <v>11965</v>
          </cell>
          <cell r="F44">
            <v>294</v>
          </cell>
          <cell r="G44">
            <v>889</v>
          </cell>
          <cell r="H44">
            <v>18</v>
          </cell>
        </row>
        <row r="45">
          <cell r="D45">
            <v>0</v>
          </cell>
          <cell r="E45">
            <v>11959</v>
          </cell>
          <cell r="F45">
            <v>294</v>
          </cell>
          <cell r="G45">
            <v>864</v>
          </cell>
          <cell r="H45">
            <v>18</v>
          </cell>
        </row>
        <row r="46">
          <cell r="D46">
            <v>0</v>
          </cell>
          <cell r="E46">
            <v>11986</v>
          </cell>
          <cell r="F46">
            <v>292</v>
          </cell>
          <cell r="G46">
            <v>862</v>
          </cell>
          <cell r="H46">
            <v>18</v>
          </cell>
        </row>
        <row r="47">
          <cell r="D47">
            <v>0</v>
          </cell>
          <cell r="E47">
            <v>11999</v>
          </cell>
          <cell r="F47">
            <v>291</v>
          </cell>
          <cell r="G47">
            <v>859</v>
          </cell>
          <cell r="H47">
            <v>18</v>
          </cell>
        </row>
        <row r="48">
          <cell r="D48">
            <v>0</v>
          </cell>
          <cell r="E48">
            <v>12019</v>
          </cell>
          <cell r="F48">
            <v>290</v>
          </cell>
          <cell r="G48">
            <v>862</v>
          </cell>
          <cell r="H48">
            <v>18</v>
          </cell>
        </row>
        <row r="49">
          <cell r="D49">
            <v>0</v>
          </cell>
          <cell r="E49">
            <v>12022</v>
          </cell>
          <cell r="F49">
            <v>290</v>
          </cell>
          <cell r="G49">
            <v>860</v>
          </cell>
          <cell r="H49">
            <v>18</v>
          </cell>
        </row>
        <row r="50">
          <cell r="D50">
            <v>0</v>
          </cell>
          <cell r="E50">
            <v>12049</v>
          </cell>
          <cell r="F50">
            <v>290</v>
          </cell>
          <cell r="G50">
            <v>861</v>
          </cell>
          <cell r="H50">
            <v>18</v>
          </cell>
        </row>
        <row r="51">
          <cell r="D51">
            <v>0</v>
          </cell>
          <cell r="E51">
            <v>12042</v>
          </cell>
          <cell r="F51">
            <v>290</v>
          </cell>
          <cell r="G51">
            <v>862</v>
          </cell>
          <cell r="H51">
            <v>19</v>
          </cell>
        </row>
        <row r="52">
          <cell r="D52">
            <v>0</v>
          </cell>
          <cell r="E52">
            <v>12021</v>
          </cell>
          <cell r="F52">
            <v>288</v>
          </cell>
          <cell r="G52">
            <v>860</v>
          </cell>
          <cell r="H52">
            <v>20</v>
          </cell>
        </row>
        <row r="53">
          <cell r="D53">
            <v>0</v>
          </cell>
          <cell r="E53">
            <v>69</v>
          </cell>
          <cell r="F53">
            <v>2</v>
          </cell>
          <cell r="G53">
            <v>0</v>
          </cell>
          <cell r="H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</sheetData>
      <sheetData sheetId="6"/>
      <sheetData sheetId="7">
        <row r="66">
          <cell r="B66">
            <v>366515604</v>
          </cell>
        </row>
      </sheetData>
      <sheetData sheetId="8">
        <row r="66">
          <cell r="B66">
            <v>1388597.1099999999</v>
          </cell>
        </row>
      </sheetData>
      <sheetData sheetId="9">
        <row r="70">
          <cell r="C70">
            <v>72501</v>
          </cell>
        </row>
      </sheetData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S 2017"/>
      <sheetName val="NS 0117 to 1217"/>
      <sheetName val="RCtoCCtable"/>
      <sheetName val="KWHtoCC"/>
    </sheetNames>
    <sheetDataSet>
      <sheetData sheetId="0"/>
      <sheetData sheetId="1"/>
      <sheetData sheetId="2"/>
      <sheetData sheetId="3">
        <row r="24"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33771</v>
          </cell>
        </row>
        <row r="25">
          <cell r="D25">
            <v>26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33771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33771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33771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33771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 2017"/>
      <sheetName val="SC data"/>
      <sheetName val="RCtoCCtable"/>
      <sheetName val="KWHtoCC"/>
    </sheetNames>
    <sheetDataSet>
      <sheetData sheetId="0"/>
      <sheetData sheetId="1"/>
      <sheetData sheetId="2"/>
      <sheetData sheetId="3"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8133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8133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8133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8133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8133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 2017"/>
      <sheetName val="SE 0117 to 1217"/>
      <sheetName val="RCtoCCtable"/>
      <sheetName val="KWHtoCC"/>
    </sheetNames>
    <sheetDataSet>
      <sheetData sheetId="0"/>
      <sheetData sheetId="1"/>
      <sheetData sheetId="2"/>
      <sheetData sheetId="3">
        <row r="24">
          <cell r="D24">
            <v>0</v>
          </cell>
          <cell r="E24">
            <v>17478</v>
          </cell>
          <cell r="F24">
            <v>0</v>
          </cell>
          <cell r="G24">
            <v>0</v>
          </cell>
          <cell r="H24">
            <v>105529</v>
          </cell>
        </row>
        <row r="25">
          <cell r="D25">
            <v>0</v>
          </cell>
          <cell r="E25">
            <v>17478</v>
          </cell>
          <cell r="F25">
            <v>0</v>
          </cell>
          <cell r="G25">
            <v>0</v>
          </cell>
          <cell r="H25">
            <v>105529</v>
          </cell>
        </row>
        <row r="26">
          <cell r="D26">
            <v>0</v>
          </cell>
          <cell r="E26">
            <v>17478</v>
          </cell>
          <cell r="F26">
            <v>0</v>
          </cell>
          <cell r="G26">
            <v>0</v>
          </cell>
          <cell r="H26">
            <v>105529</v>
          </cell>
        </row>
        <row r="27">
          <cell r="D27">
            <v>0</v>
          </cell>
          <cell r="E27">
            <v>17478</v>
          </cell>
          <cell r="F27">
            <v>0</v>
          </cell>
          <cell r="G27">
            <v>0</v>
          </cell>
          <cell r="H27">
            <v>105529</v>
          </cell>
        </row>
        <row r="28">
          <cell r="D28">
            <v>0</v>
          </cell>
          <cell r="E28">
            <v>17478</v>
          </cell>
          <cell r="F28">
            <v>0</v>
          </cell>
          <cell r="G28">
            <v>0</v>
          </cell>
          <cell r="H28">
            <v>105529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 2017"/>
      <sheetName val="OL 0117 to 1217"/>
      <sheetName val="RCtoCCtable"/>
      <sheetName val="KWHtoCC"/>
    </sheetNames>
    <sheetDataSet>
      <sheetData sheetId="0"/>
      <sheetData sheetId="1"/>
      <sheetData sheetId="2"/>
      <sheetData sheetId="3">
        <row r="24">
          <cell r="D24">
            <v>447</v>
          </cell>
          <cell r="E24">
            <v>71</v>
          </cell>
          <cell r="F24">
            <v>0</v>
          </cell>
          <cell r="G24">
            <v>-267</v>
          </cell>
          <cell r="H24">
            <v>0</v>
          </cell>
        </row>
        <row r="25">
          <cell r="D25">
            <v>404</v>
          </cell>
          <cell r="E25">
            <v>71</v>
          </cell>
          <cell r="F25">
            <v>0</v>
          </cell>
          <cell r="G25">
            <v>0</v>
          </cell>
          <cell r="H25">
            <v>0</v>
          </cell>
        </row>
        <row r="26">
          <cell r="D26">
            <v>36</v>
          </cell>
          <cell r="E26">
            <v>2</v>
          </cell>
          <cell r="F26">
            <v>0</v>
          </cell>
          <cell r="G26">
            <v>0</v>
          </cell>
          <cell r="H26">
            <v>0</v>
          </cell>
        </row>
        <row r="27">
          <cell r="D27">
            <v>41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D28">
            <v>81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RINT"/>
      <sheetName val="SCH M"/>
      <sheetName val="SCH M-2.1"/>
      <sheetName val="SCH M-2.2"/>
      <sheetName val="SCH M-2.3"/>
      <sheetName val="Rate RS"/>
      <sheetName val="Rate DS"/>
      <sheetName val="Rate DT-Pri"/>
      <sheetName val="Rate DT-Sec"/>
      <sheetName val="Rate EH"/>
      <sheetName val="Rate SP GSFL"/>
      <sheetName val="Rate DP"/>
      <sheetName val="Rate TT"/>
      <sheetName val="Rate DT RTPM-P"/>
      <sheetName val="Rate DT RTP-P"/>
      <sheetName val="Rate DT RTPM-S"/>
      <sheetName val="Rate DT RTP-S"/>
      <sheetName val="Rate DS RTPM"/>
      <sheetName val="Rate DS RTP"/>
      <sheetName val="Rate TT RTPM"/>
      <sheetName val="Rate TT RTP"/>
      <sheetName val="Rate SL"/>
      <sheetName val="Rate TL"/>
      <sheetName val="Rate UOLS"/>
      <sheetName val="Rate OL"/>
      <sheetName val="Rate NSU"/>
      <sheetName val="Rate NSP"/>
      <sheetName val="Rate SC"/>
      <sheetName val="Rate SE"/>
      <sheetName val="SCH N"/>
      <sheetName val="BILL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11">
          <cell r="H211">
            <v>10839811</v>
          </cell>
        </row>
      </sheetData>
      <sheetData sheetId="23"/>
      <sheetData sheetId="24"/>
      <sheetData sheetId="25"/>
      <sheetData sheetId="26">
        <row r="47">
          <cell r="H47">
            <v>405021</v>
          </cell>
        </row>
      </sheetData>
      <sheetData sheetId="27"/>
      <sheetData sheetId="28">
        <row r="74">
          <cell r="H74">
            <v>97596</v>
          </cell>
        </row>
      </sheetData>
      <sheetData sheetId="29">
        <row r="54">
          <cell r="H54">
            <v>1476997</v>
          </cell>
        </row>
      </sheetData>
      <sheetData sheetId="30"/>
      <sheetData sheetId="3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ed_paste"/>
      <sheetName val="customer_input"/>
      <sheetName val="mLT_output"/>
      <sheetName val="monthly_shape_adj"/>
      <sheetName val="Residential"/>
      <sheetName val="Commercial"/>
      <sheetName val="Industrial"/>
      <sheetName val="OPA"/>
      <sheetName val="Other-SL+ID"/>
      <sheetName val="TOTAL RETAIL @ Meter"/>
      <sheetName val="ANNUAL RETAIL @ Meter"/>
      <sheetName val="Peak_report"/>
      <sheetName val="aPeak_Detail"/>
      <sheetName val="cac_data_update"/>
      <sheetName val="System@ Generation"/>
      <sheetName val="FPA_annual_template_check"/>
      <sheetName val="System@Transmission"/>
      <sheetName val="hourly"/>
    </sheetNames>
    <sheetDataSet>
      <sheetData sheetId="0"/>
      <sheetData sheetId="1"/>
      <sheetData sheetId="2"/>
      <sheetData sheetId="3"/>
      <sheetData sheetId="4">
        <row r="6">
          <cell r="O6">
            <v>158224.50667354578</v>
          </cell>
          <cell r="Q6">
            <v>125356.98</v>
          </cell>
        </row>
        <row r="7">
          <cell r="O7">
            <v>132830.77184845257</v>
          </cell>
          <cell r="Q7">
            <v>125269.14</v>
          </cell>
        </row>
        <row r="8">
          <cell r="O8">
            <v>76850.191733949963</v>
          </cell>
          <cell r="Q8">
            <v>125545.55</v>
          </cell>
        </row>
        <row r="9">
          <cell r="O9">
            <v>76177.831420921095</v>
          </cell>
          <cell r="Q9">
            <v>125126.7</v>
          </cell>
        </row>
        <row r="10">
          <cell r="O10">
            <v>88681.8318845709</v>
          </cell>
          <cell r="Q10">
            <v>125013.24</v>
          </cell>
        </row>
        <row r="11">
          <cell r="O11">
            <v>126948.52843917595</v>
          </cell>
          <cell r="Q11">
            <v>124851.82</v>
          </cell>
        </row>
        <row r="12">
          <cell r="O12">
            <v>161528.21529080579</v>
          </cell>
          <cell r="Q12">
            <v>125018.08</v>
          </cell>
        </row>
        <row r="13">
          <cell r="O13">
            <v>126243.66794551938</v>
          </cell>
          <cell r="Q13">
            <v>124994.67</v>
          </cell>
        </row>
        <row r="14">
          <cell r="O14">
            <v>137453.92460153133</v>
          </cell>
          <cell r="Q14">
            <v>125157.77</v>
          </cell>
        </row>
        <row r="15">
          <cell r="O15">
            <v>112137.37232011584</v>
          </cell>
          <cell r="Q15">
            <v>125272.43</v>
          </cell>
        </row>
        <row r="16">
          <cell r="O16">
            <v>95351.641040140516</v>
          </cell>
          <cell r="Q16">
            <v>125392.77</v>
          </cell>
        </row>
        <row r="17">
          <cell r="O17">
            <v>144701.4253888083</v>
          </cell>
          <cell r="Q17">
            <v>125781.06</v>
          </cell>
        </row>
        <row r="18">
          <cell r="O18">
            <v>155304.06089739501</v>
          </cell>
          <cell r="Q18">
            <v>125971.29</v>
          </cell>
        </row>
        <row r="19">
          <cell r="O19">
            <v>146959.90506311858</v>
          </cell>
          <cell r="Q19">
            <v>125882.7</v>
          </cell>
        </row>
        <row r="20">
          <cell r="O20">
            <v>83176.115544901069</v>
          </cell>
          <cell r="Q20">
            <v>126158.35</v>
          </cell>
        </row>
        <row r="21">
          <cell r="O21">
            <v>81130.952394262029</v>
          </cell>
          <cell r="Q21">
            <v>125738.76</v>
          </cell>
        </row>
        <row r="22">
          <cell r="O22">
            <v>86248.091306655799</v>
          </cell>
          <cell r="Q22">
            <v>125624.54</v>
          </cell>
        </row>
        <row r="23">
          <cell r="O23">
            <v>129833.87631700092</v>
          </cell>
          <cell r="Q23">
            <v>125462.38</v>
          </cell>
        </row>
        <row r="24">
          <cell r="O24">
            <v>163294.42153975996</v>
          </cell>
          <cell r="Q24">
            <v>125627.88</v>
          </cell>
        </row>
        <row r="25">
          <cell r="O25">
            <v>126947.48041311098</v>
          </cell>
          <cell r="Q25">
            <v>125603.73</v>
          </cell>
        </row>
        <row r="26">
          <cell r="O26">
            <v>139381.01179746914</v>
          </cell>
          <cell r="Q26">
            <v>125766.08</v>
          </cell>
        </row>
        <row r="27">
          <cell r="O27">
            <v>111360.52524082392</v>
          </cell>
          <cell r="Q27">
            <v>125879.99</v>
          </cell>
        </row>
        <row r="28">
          <cell r="O28">
            <v>97072.396712123198</v>
          </cell>
          <cell r="Q28">
            <v>125999.59</v>
          </cell>
        </row>
        <row r="29">
          <cell r="O29">
            <v>146551.9417919275</v>
          </cell>
          <cell r="Q29">
            <v>126387.14</v>
          </cell>
        </row>
        <row r="30">
          <cell r="O30">
            <v>156433.89210083333</v>
          </cell>
          <cell r="Q30">
            <v>126576.63</v>
          </cell>
        </row>
        <row r="31">
          <cell r="O31">
            <v>149083.03216008528</v>
          </cell>
          <cell r="Q31">
            <v>126487.29</v>
          </cell>
        </row>
        <row r="32">
          <cell r="O32">
            <v>84178.176795942418</v>
          </cell>
          <cell r="Q32">
            <v>126762.2</v>
          </cell>
        </row>
      </sheetData>
      <sheetData sheetId="5">
        <row r="6">
          <cell r="O6">
            <v>126519.3309209742</v>
          </cell>
          <cell r="Q6">
            <v>14039.75</v>
          </cell>
        </row>
        <row r="7">
          <cell r="O7">
            <v>115690.37148977067</v>
          </cell>
          <cell r="Q7">
            <v>14030.22</v>
          </cell>
        </row>
        <row r="8">
          <cell r="O8">
            <v>112978.52753635503</v>
          </cell>
          <cell r="Q8">
            <v>14056</v>
          </cell>
        </row>
        <row r="9">
          <cell r="O9">
            <v>112398.35000418976</v>
          </cell>
          <cell r="Q9">
            <v>14053.9</v>
          </cell>
        </row>
        <row r="10">
          <cell r="O10">
            <v>114858.95610423548</v>
          </cell>
          <cell r="Q10">
            <v>14042.32</v>
          </cell>
        </row>
        <row r="11">
          <cell r="O11">
            <v>124458.47497595428</v>
          </cell>
          <cell r="Q11">
            <v>13980.71</v>
          </cell>
        </row>
        <row r="12">
          <cell r="O12">
            <v>139734.745991387</v>
          </cell>
          <cell r="Q12">
            <v>14000.74</v>
          </cell>
        </row>
        <row r="13">
          <cell r="O13">
            <v>139010.39270235886</v>
          </cell>
          <cell r="Q13">
            <v>14007.15</v>
          </cell>
        </row>
        <row r="14">
          <cell r="O14">
            <v>135538.65833810571</v>
          </cell>
          <cell r="Q14">
            <v>14006.31</v>
          </cell>
        </row>
        <row r="15">
          <cell r="O15">
            <v>124354.88687845763</v>
          </cell>
          <cell r="Q15">
            <v>14069.68</v>
          </cell>
        </row>
        <row r="16">
          <cell r="O16">
            <v>111697.71911935607</v>
          </cell>
          <cell r="Q16">
            <v>14075.22</v>
          </cell>
        </row>
        <row r="17">
          <cell r="O17">
            <v>122362.32137335146</v>
          </cell>
          <cell r="Q17">
            <v>14080.71</v>
          </cell>
        </row>
        <row r="18">
          <cell r="O18">
            <v>127690.42365236828</v>
          </cell>
          <cell r="Q18">
            <v>14110.4</v>
          </cell>
        </row>
        <row r="19">
          <cell r="O19">
            <v>118922.37703778232</v>
          </cell>
          <cell r="Q19">
            <v>14092.01</v>
          </cell>
        </row>
        <row r="20">
          <cell r="O20">
            <v>115278.95589157692</v>
          </cell>
          <cell r="Q20">
            <v>14122.27</v>
          </cell>
        </row>
        <row r="21">
          <cell r="O21">
            <v>114946.08068059866</v>
          </cell>
          <cell r="Q21">
            <v>14119.75</v>
          </cell>
        </row>
        <row r="22">
          <cell r="O22">
            <v>112156.58725964754</v>
          </cell>
          <cell r="Q22">
            <v>14110.77</v>
          </cell>
        </row>
        <row r="23">
          <cell r="O23">
            <v>126379.34735144964</v>
          </cell>
          <cell r="Q23">
            <v>14049.72</v>
          </cell>
        </row>
        <row r="24">
          <cell r="O24">
            <v>140588.47698200005</v>
          </cell>
          <cell r="Q24">
            <v>14070.45</v>
          </cell>
        </row>
        <row r="25">
          <cell r="O25">
            <v>138571.88703812883</v>
          </cell>
          <cell r="Q25">
            <v>14076.81</v>
          </cell>
        </row>
        <row r="26">
          <cell r="O26">
            <v>137153.29050651583</v>
          </cell>
          <cell r="Q26">
            <v>14075.91</v>
          </cell>
        </row>
        <row r="27">
          <cell r="O27">
            <v>124356.71467807621</v>
          </cell>
          <cell r="Q27">
            <v>14139.05</v>
          </cell>
        </row>
        <row r="28">
          <cell r="O28">
            <v>112229.28377870827</v>
          </cell>
          <cell r="Q28">
            <v>14144.45</v>
          </cell>
        </row>
        <row r="29">
          <cell r="O29">
            <v>123080.07773266801</v>
          </cell>
          <cell r="Q29">
            <v>14149.86</v>
          </cell>
        </row>
        <row r="30">
          <cell r="O30">
            <v>127860.75418631408</v>
          </cell>
          <cell r="Q30">
            <v>14179.41</v>
          </cell>
        </row>
        <row r="31">
          <cell r="O31">
            <v>119475.50208922815</v>
          </cell>
          <cell r="Q31">
            <v>14160.61</v>
          </cell>
        </row>
        <row r="32">
          <cell r="O32">
            <v>116149.05593580144</v>
          </cell>
          <cell r="Q32">
            <v>14190.03</v>
          </cell>
        </row>
      </sheetData>
      <sheetData sheetId="6">
        <row r="6">
          <cell r="O6">
            <v>63454.604994191606</v>
          </cell>
          <cell r="Q6">
            <v>365.67</v>
          </cell>
        </row>
        <row r="7">
          <cell r="O7">
            <v>63758.926128671301</v>
          </cell>
          <cell r="Q7">
            <v>369.01</v>
          </cell>
        </row>
        <row r="8">
          <cell r="O8">
            <v>62246.411459912444</v>
          </cell>
          <cell r="Q8">
            <v>369.1</v>
          </cell>
        </row>
        <row r="9">
          <cell r="O9">
            <v>63710.452351551176</v>
          </cell>
          <cell r="Q9">
            <v>368.59</v>
          </cell>
        </row>
        <row r="10">
          <cell r="O10">
            <v>68238.945046322537</v>
          </cell>
          <cell r="Q10">
            <v>368.58</v>
          </cell>
        </row>
        <row r="11">
          <cell r="O11">
            <v>70191.903477358908</v>
          </cell>
          <cell r="Q11">
            <v>368.39</v>
          </cell>
        </row>
        <row r="12">
          <cell r="O12">
            <v>73102.7467572366</v>
          </cell>
          <cell r="Q12">
            <v>368.12</v>
          </cell>
        </row>
        <row r="13">
          <cell r="O13">
            <v>72360.723300332931</v>
          </cell>
          <cell r="Q13">
            <v>368.02</v>
          </cell>
        </row>
        <row r="14">
          <cell r="O14">
            <v>70801.628022500052</v>
          </cell>
          <cell r="Q14">
            <v>367.8</v>
          </cell>
        </row>
        <row r="15">
          <cell r="O15">
            <v>66460.210047138695</v>
          </cell>
          <cell r="Q15">
            <v>367.61</v>
          </cell>
        </row>
        <row r="16">
          <cell r="O16">
            <v>65069.232001479344</v>
          </cell>
          <cell r="Q16">
            <v>367.45</v>
          </cell>
        </row>
        <row r="17">
          <cell r="O17">
            <v>72567.472655220336</v>
          </cell>
          <cell r="Q17">
            <v>367.25</v>
          </cell>
        </row>
        <row r="18">
          <cell r="O18">
            <v>69364.681056722227</v>
          </cell>
          <cell r="Q18">
            <v>363.66</v>
          </cell>
        </row>
        <row r="19">
          <cell r="O19">
            <v>62709.080932863952</v>
          </cell>
          <cell r="Q19">
            <v>366.89</v>
          </cell>
        </row>
        <row r="20">
          <cell r="O20">
            <v>63846.489318325453</v>
          </cell>
          <cell r="Q20">
            <v>366.71</v>
          </cell>
        </row>
        <row r="21">
          <cell r="O21">
            <v>65621.661075548051</v>
          </cell>
          <cell r="Q21">
            <v>366.53</v>
          </cell>
        </row>
        <row r="22">
          <cell r="O22">
            <v>66671.445165564248</v>
          </cell>
          <cell r="Q22">
            <v>366.34</v>
          </cell>
        </row>
        <row r="23">
          <cell r="O23">
            <v>71071.683781022395</v>
          </cell>
          <cell r="Q23">
            <v>366.16</v>
          </cell>
        </row>
        <row r="24">
          <cell r="O24">
            <v>73541.014379643253</v>
          </cell>
          <cell r="Q24">
            <v>365.98</v>
          </cell>
        </row>
        <row r="25">
          <cell r="O25">
            <v>72194.951835942542</v>
          </cell>
          <cell r="Q25">
            <v>365.8</v>
          </cell>
        </row>
        <row r="26">
          <cell r="O26">
            <v>71573.000420342592</v>
          </cell>
          <cell r="Q26">
            <v>365.61</v>
          </cell>
        </row>
        <row r="27">
          <cell r="O27">
            <v>66472.253067568701</v>
          </cell>
          <cell r="Q27">
            <v>365.43</v>
          </cell>
        </row>
        <row r="28">
          <cell r="O28">
            <v>65258.552780006736</v>
          </cell>
          <cell r="Q28">
            <v>365.25</v>
          </cell>
        </row>
        <row r="29">
          <cell r="O29">
            <v>72890.298099213644</v>
          </cell>
          <cell r="Q29">
            <v>365.07</v>
          </cell>
        </row>
        <row r="30">
          <cell r="O30">
            <v>69341.560372771622</v>
          </cell>
          <cell r="Q30">
            <v>361.48</v>
          </cell>
        </row>
        <row r="31">
          <cell r="O31">
            <v>63022.041912783214</v>
          </cell>
          <cell r="Q31">
            <v>364.71</v>
          </cell>
        </row>
        <row r="32">
          <cell r="O32">
            <v>63966.095240592258</v>
          </cell>
          <cell r="Q32">
            <v>364.52</v>
          </cell>
        </row>
      </sheetData>
      <sheetData sheetId="7">
        <row r="6">
          <cell r="O6">
            <v>24731.416968107369</v>
          </cell>
          <cell r="Q6">
            <v>962.68</v>
          </cell>
        </row>
        <row r="7">
          <cell r="O7">
            <v>21826.681596624243</v>
          </cell>
          <cell r="Q7">
            <v>966.31</v>
          </cell>
        </row>
        <row r="8">
          <cell r="O8">
            <v>22590.600935572082</v>
          </cell>
          <cell r="Q8">
            <v>964.45</v>
          </cell>
        </row>
        <row r="9">
          <cell r="O9">
            <v>21363.99148173675</v>
          </cell>
          <cell r="Q9">
            <v>969.48</v>
          </cell>
        </row>
        <row r="10">
          <cell r="O10">
            <v>22391.908757483921</v>
          </cell>
          <cell r="Q10">
            <v>970.1</v>
          </cell>
        </row>
        <row r="11">
          <cell r="O11">
            <v>24469.624354479547</v>
          </cell>
          <cell r="Q11">
            <v>963.61</v>
          </cell>
        </row>
        <row r="12">
          <cell r="O12">
            <v>25678.304519297326</v>
          </cell>
          <cell r="Q12">
            <v>972.21</v>
          </cell>
        </row>
        <row r="13">
          <cell r="O13">
            <v>25119.897944491167</v>
          </cell>
          <cell r="Q13">
            <v>973.48</v>
          </cell>
        </row>
        <row r="14">
          <cell r="O14">
            <v>26038.235397490269</v>
          </cell>
          <cell r="Q14">
            <v>969.34</v>
          </cell>
        </row>
        <row r="15">
          <cell r="O15">
            <v>25086.865892546808</v>
          </cell>
          <cell r="Q15">
            <v>980.36</v>
          </cell>
        </row>
        <row r="16">
          <cell r="O16">
            <v>23223.011625578805</v>
          </cell>
          <cell r="Q16">
            <v>976.49</v>
          </cell>
        </row>
        <row r="17">
          <cell r="O17">
            <v>24344.97888157035</v>
          </cell>
          <cell r="Q17">
            <v>977.33</v>
          </cell>
        </row>
        <row r="18">
          <cell r="O18">
            <v>24633.666129246176</v>
          </cell>
          <cell r="Q18">
            <v>978.17</v>
          </cell>
        </row>
        <row r="19">
          <cell r="O19">
            <v>23271.243592379113</v>
          </cell>
          <cell r="Q19">
            <v>979.01</v>
          </cell>
        </row>
        <row r="20">
          <cell r="O20">
            <v>22871.668468598149</v>
          </cell>
          <cell r="Q20">
            <v>975.87</v>
          </cell>
        </row>
        <row r="21">
          <cell r="O21">
            <v>22478.201227808768</v>
          </cell>
          <cell r="Q21">
            <v>980.86</v>
          </cell>
        </row>
        <row r="22">
          <cell r="O22">
            <v>21484.686112281986</v>
          </cell>
          <cell r="Q22">
            <v>981.83</v>
          </cell>
        </row>
        <row r="23">
          <cell r="O23">
            <v>24403.402828355323</v>
          </cell>
          <cell r="Q23">
            <v>975.39</v>
          </cell>
        </row>
        <row r="24">
          <cell r="O24">
            <v>25384.389970626151</v>
          </cell>
          <cell r="Q24">
            <v>983.68</v>
          </cell>
        </row>
        <row r="25">
          <cell r="O25">
            <v>24668.904237179548</v>
          </cell>
          <cell r="Q25">
            <v>984.46</v>
          </cell>
        </row>
        <row r="26">
          <cell r="O26">
            <v>25921.23392743833</v>
          </cell>
          <cell r="Q26">
            <v>979.82</v>
          </cell>
        </row>
        <row r="27">
          <cell r="O27">
            <v>24671.000917853777</v>
          </cell>
          <cell r="Q27">
            <v>990.38</v>
          </cell>
        </row>
        <row r="28">
          <cell r="O28">
            <v>22873.225401510346</v>
          </cell>
          <cell r="Q28">
            <v>986.15</v>
          </cell>
        </row>
        <row r="29">
          <cell r="O29">
            <v>24007.843873591162</v>
          </cell>
          <cell r="Q29">
            <v>986.76</v>
          </cell>
        </row>
        <row r="30">
          <cell r="O30">
            <v>24182.794665030498</v>
          </cell>
          <cell r="Q30">
            <v>987.44</v>
          </cell>
        </row>
        <row r="31">
          <cell r="O31">
            <v>22905.484162722121</v>
          </cell>
          <cell r="Q31">
            <v>988.13</v>
          </cell>
        </row>
        <row r="32">
          <cell r="O32">
            <v>22565.531086761177</v>
          </cell>
          <cell r="Q32">
            <v>984.82</v>
          </cell>
        </row>
      </sheetData>
      <sheetData sheetId="8">
        <row r="6">
          <cell r="B6">
            <v>1322.7444490424487</v>
          </cell>
          <cell r="Q6">
            <v>447.44</v>
          </cell>
        </row>
        <row r="7">
          <cell r="B7">
            <v>1334.2396104542067</v>
          </cell>
          <cell r="Q7">
            <v>446.9</v>
          </cell>
        </row>
        <row r="8">
          <cell r="B8">
            <v>1264.9514078129691</v>
          </cell>
          <cell r="Q8">
            <v>447.65</v>
          </cell>
        </row>
        <row r="9">
          <cell r="B9">
            <v>1273.6089633788254</v>
          </cell>
          <cell r="Q9">
            <v>448.03</v>
          </cell>
        </row>
        <row r="10">
          <cell r="B10">
            <v>1264.1053436770203</v>
          </cell>
          <cell r="Q10">
            <v>447.32</v>
          </cell>
        </row>
        <row r="11">
          <cell r="B11">
            <v>1266.5644424221548</v>
          </cell>
          <cell r="Q11">
            <v>446.57</v>
          </cell>
        </row>
        <row r="12">
          <cell r="B12">
            <v>1265.2985934383928</v>
          </cell>
          <cell r="Q12">
            <v>447.3</v>
          </cell>
        </row>
        <row r="13">
          <cell r="B13">
            <v>1266.2095194655387</v>
          </cell>
          <cell r="Q13">
            <v>447.77</v>
          </cell>
        </row>
        <row r="14">
          <cell r="B14">
            <v>1266.6759533087134</v>
          </cell>
          <cell r="Q14">
            <v>447.41</v>
          </cell>
        </row>
        <row r="15">
          <cell r="B15">
            <v>1268.0486031181572</v>
          </cell>
          <cell r="Q15">
            <v>447.25</v>
          </cell>
        </row>
        <row r="16">
          <cell r="B16">
            <v>1332.320485946394</v>
          </cell>
          <cell r="Q16">
            <v>447.33</v>
          </cell>
        </row>
        <row r="17">
          <cell r="B17">
            <v>1272.6280191914743</v>
          </cell>
          <cell r="Q17">
            <v>446.82</v>
          </cell>
        </row>
        <row r="18">
          <cell r="B18">
            <v>1350.0062064863826</v>
          </cell>
          <cell r="Q18">
            <v>447.34</v>
          </cell>
        </row>
        <row r="19">
          <cell r="B19">
            <v>1321.4620294929327</v>
          </cell>
          <cell r="Q19">
            <v>446.88</v>
          </cell>
        </row>
        <row r="20">
          <cell r="B20">
            <v>1275.4508704876632</v>
          </cell>
          <cell r="Q20">
            <v>447.7</v>
          </cell>
        </row>
        <row r="21">
          <cell r="B21">
            <v>1270.5559330468873</v>
          </cell>
          <cell r="Q21">
            <v>448.16</v>
          </cell>
        </row>
        <row r="22">
          <cell r="B22">
            <v>1268.9226543664008</v>
          </cell>
          <cell r="Q22">
            <v>447.51</v>
          </cell>
        </row>
        <row r="23">
          <cell r="B23">
            <v>1266.7909842478432</v>
          </cell>
          <cell r="Q23">
            <v>446.83</v>
          </cell>
        </row>
        <row r="24">
          <cell r="B24">
            <v>1268.1826973520008</v>
          </cell>
          <cell r="Q24">
            <v>447.62</v>
          </cell>
        </row>
        <row r="25">
          <cell r="B25">
            <v>1267.5350286919945</v>
          </cell>
          <cell r="Q25">
            <v>448.15</v>
          </cell>
        </row>
        <row r="26">
          <cell r="B26">
            <v>1268.8953162011248</v>
          </cell>
          <cell r="Q26">
            <v>447.85</v>
          </cell>
        </row>
        <row r="27">
          <cell r="B27">
            <v>1269.7353075593689</v>
          </cell>
          <cell r="Q27">
            <v>447.75</v>
          </cell>
        </row>
        <row r="28">
          <cell r="B28">
            <v>1334.3043138775724</v>
          </cell>
          <cell r="Q28">
            <v>447.89</v>
          </cell>
        </row>
        <row r="29">
          <cell r="B29">
            <v>1274.4263228360944</v>
          </cell>
          <cell r="Q29">
            <v>447.43</v>
          </cell>
        </row>
        <row r="30">
          <cell r="B30">
            <v>1351.8997455188664</v>
          </cell>
          <cell r="Q30">
            <v>448</v>
          </cell>
        </row>
        <row r="31">
          <cell r="B31">
            <v>1323.2875085896148</v>
          </cell>
          <cell r="Q31">
            <v>447.59</v>
          </cell>
        </row>
        <row r="32">
          <cell r="B32">
            <v>1277.3032899677532</v>
          </cell>
          <cell r="Q32">
            <v>448.46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 KWH"/>
      <sheetName val="RAC KWH 1415"/>
    </sheetNames>
    <sheetDataSet>
      <sheetData sheetId="0">
        <row r="4">
          <cell r="C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E6">
            <v>0</v>
          </cell>
          <cell r="F6">
            <v>0</v>
          </cell>
        </row>
        <row r="7">
          <cell r="B7">
            <v>126293795</v>
          </cell>
          <cell r="C7">
            <v>123799146</v>
          </cell>
          <cell r="D7">
            <v>68551298</v>
          </cell>
          <cell r="E7">
            <v>24304353</v>
          </cell>
          <cell r="F7">
            <v>1314287</v>
          </cell>
        </row>
        <row r="8">
          <cell r="B8">
            <v>152260687</v>
          </cell>
          <cell r="C8">
            <v>125774982</v>
          </cell>
          <cell r="D8">
            <v>63354620</v>
          </cell>
          <cell r="E8">
            <v>24592459</v>
          </cell>
          <cell r="F8">
            <v>1285611</v>
          </cell>
        </row>
        <row r="9">
          <cell r="B9">
            <v>116857527</v>
          </cell>
          <cell r="C9">
            <v>113534919</v>
          </cell>
          <cell r="D9">
            <v>63352735</v>
          </cell>
          <cell r="E9">
            <v>21395892</v>
          </cell>
          <cell r="F9">
            <v>1283934</v>
          </cell>
        </row>
        <row r="10">
          <cell r="B10">
            <v>105428213</v>
          </cell>
          <cell r="C10">
            <v>111492272</v>
          </cell>
          <cell r="D10">
            <v>61886999</v>
          </cell>
          <cell r="E10">
            <v>22219128</v>
          </cell>
          <cell r="F10">
            <v>1237187</v>
          </cell>
        </row>
        <row r="11">
          <cell r="B11">
            <v>92266565</v>
          </cell>
          <cell r="C11">
            <v>112433824</v>
          </cell>
          <cell r="D11">
            <v>63764958</v>
          </cell>
          <cell r="E11">
            <v>21364175</v>
          </cell>
          <cell r="F11">
            <v>1260933</v>
          </cell>
        </row>
        <row r="12">
          <cell r="B12">
            <v>88890938</v>
          </cell>
          <cell r="C12">
            <v>114871932</v>
          </cell>
          <cell r="D12">
            <v>66379122</v>
          </cell>
          <cell r="E12">
            <v>22843977</v>
          </cell>
          <cell r="F12">
            <v>1241605</v>
          </cell>
        </row>
        <row r="13">
          <cell r="C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E15">
            <v>0</v>
          </cell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</sheetData>
      <sheetData sheetId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 Customers"/>
      <sheetName val="RAC Customers 1415"/>
    </sheetNames>
    <sheetDataSet>
      <sheetData sheetId="0">
        <row r="4">
          <cell r="B4">
            <v>124523</v>
          </cell>
          <cell r="C4">
            <v>13957</v>
          </cell>
          <cell r="D4">
            <v>371</v>
          </cell>
          <cell r="E4">
            <v>951</v>
          </cell>
          <cell r="F4">
            <v>445</v>
          </cell>
        </row>
        <row r="5">
          <cell r="B5">
            <v>124811</v>
          </cell>
          <cell r="C5">
            <v>14012</v>
          </cell>
          <cell r="D5">
            <v>370</v>
          </cell>
          <cell r="E5">
            <v>964</v>
          </cell>
          <cell r="F5">
            <v>447</v>
          </cell>
        </row>
        <row r="6">
          <cell r="B6">
            <v>124787</v>
          </cell>
          <cell r="C6">
            <v>13981</v>
          </cell>
          <cell r="D6">
            <v>369</v>
          </cell>
          <cell r="E6">
            <v>958</v>
          </cell>
          <cell r="F6">
            <v>446</v>
          </cell>
        </row>
        <row r="7">
          <cell r="B7">
            <v>125166</v>
          </cell>
          <cell r="C7">
            <v>14024</v>
          </cell>
          <cell r="D7">
            <v>370</v>
          </cell>
          <cell r="E7">
            <v>959</v>
          </cell>
          <cell r="F7">
            <v>447</v>
          </cell>
        </row>
        <row r="8">
          <cell r="B8">
            <v>125353</v>
          </cell>
          <cell r="C8">
            <v>14066</v>
          </cell>
          <cell r="D8">
            <v>367</v>
          </cell>
          <cell r="E8">
            <v>964</v>
          </cell>
          <cell r="F8">
            <v>445</v>
          </cell>
        </row>
        <row r="9">
          <cell r="B9">
            <v>124833</v>
          </cell>
          <cell r="C9">
            <v>14011</v>
          </cell>
          <cell r="D9">
            <v>366</v>
          </cell>
          <cell r="E9">
            <v>955</v>
          </cell>
          <cell r="F9">
            <v>446</v>
          </cell>
        </row>
        <row r="10">
          <cell r="B10">
            <v>125561</v>
          </cell>
          <cell r="C10">
            <v>14061</v>
          </cell>
          <cell r="D10">
            <v>369</v>
          </cell>
          <cell r="E10">
            <v>962</v>
          </cell>
          <cell r="F10">
            <v>445</v>
          </cell>
        </row>
        <row r="11">
          <cell r="B11">
            <v>125228</v>
          </cell>
          <cell r="C11">
            <v>13681</v>
          </cell>
          <cell r="D11">
            <v>362</v>
          </cell>
          <cell r="E11">
            <v>958</v>
          </cell>
          <cell r="F11">
            <v>447</v>
          </cell>
        </row>
        <row r="12">
          <cell r="B12">
            <v>125655</v>
          </cell>
          <cell r="C12">
            <v>13612</v>
          </cell>
          <cell r="D12">
            <v>367</v>
          </cell>
          <cell r="E12">
            <v>963</v>
          </cell>
          <cell r="F12">
            <v>446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HIN"/>
      <sheetName val="kwh"/>
      <sheetName val="kW"/>
      <sheetName val="Bills"/>
      <sheetName val="KWHtoCC"/>
      <sheetName val="RCtoCCtable"/>
      <sheetName val="Forecast KWH"/>
      <sheetName val="Forecast KW"/>
      <sheetName val="Forecast BILLS"/>
      <sheetName val="DEK_EH"/>
    </sheetNames>
    <sheetDataSet>
      <sheetData sheetId="0"/>
      <sheetData sheetId="1"/>
      <sheetData sheetId="2"/>
      <sheetData sheetId="3"/>
      <sheetData sheetId="4">
        <row r="28">
          <cell r="D28">
            <v>0</v>
          </cell>
          <cell r="E28">
            <v>456727</v>
          </cell>
          <cell r="F28">
            <v>0</v>
          </cell>
          <cell r="G28">
            <v>933165</v>
          </cell>
          <cell r="H28">
            <v>0</v>
          </cell>
        </row>
        <row r="29">
          <cell r="D29">
            <v>0</v>
          </cell>
          <cell r="E29">
            <v>478206</v>
          </cell>
          <cell r="F29">
            <v>0</v>
          </cell>
          <cell r="G29">
            <v>1008514</v>
          </cell>
          <cell r="H29">
            <v>0</v>
          </cell>
        </row>
        <row r="30">
          <cell r="D30">
            <v>0</v>
          </cell>
          <cell r="E30">
            <v>328752</v>
          </cell>
          <cell r="F30">
            <v>0</v>
          </cell>
          <cell r="G30">
            <v>927275</v>
          </cell>
          <cell r="H30">
            <v>0</v>
          </cell>
        </row>
        <row r="31">
          <cell r="D31">
            <v>0</v>
          </cell>
          <cell r="E31">
            <v>289671</v>
          </cell>
          <cell r="F31">
            <v>0</v>
          </cell>
          <cell r="G31">
            <v>734431</v>
          </cell>
          <cell r="H31">
            <v>0</v>
          </cell>
        </row>
        <row r="32">
          <cell r="D32">
            <v>0</v>
          </cell>
          <cell r="E32">
            <v>238193</v>
          </cell>
          <cell r="F32">
            <v>0</v>
          </cell>
          <cell r="G32">
            <v>740017</v>
          </cell>
          <cell r="H32">
            <v>0</v>
          </cell>
        </row>
        <row r="33">
          <cell r="D33">
            <v>0</v>
          </cell>
          <cell r="E33">
            <v>235189</v>
          </cell>
          <cell r="F33">
            <v>0</v>
          </cell>
          <cell r="G33">
            <v>860979</v>
          </cell>
          <cell r="H33">
            <v>0</v>
          </cell>
        </row>
        <row r="34">
          <cell r="D34">
            <v>0</v>
          </cell>
          <cell r="E34">
            <v>220102</v>
          </cell>
          <cell r="F34">
            <v>0</v>
          </cell>
          <cell r="G34">
            <v>770889</v>
          </cell>
          <cell r="H34">
            <v>0</v>
          </cell>
        </row>
        <row r="35">
          <cell r="D35">
            <v>0</v>
          </cell>
          <cell r="E35">
            <v>372226</v>
          </cell>
          <cell r="F35">
            <v>0</v>
          </cell>
          <cell r="G35">
            <v>978612</v>
          </cell>
          <cell r="H35">
            <v>0</v>
          </cell>
        </row>
        <row r="36">
          <cell r="D36">
            <v>0</v>
          </cell>
          <cell r="E36">
            <v>504219</v>
          </cell>
          <cell r="F36">
            <v>0</v>
          </cell>
          <cell r="G36">
            <v>1074911</v>
          </cell>
          <cell r="H36">
            <v>0</v>
          </cell>
        </row>
        <row r="37">
          <cell r="D37">
            <v>0</v>
          </cell>
          <cell r="E37">
            <v>366455</v>
          </cell>
          <cell r="F37">
            <v>0</v>
          </cell>
          <cell r="G37">
            <v>981252</v>
          </cell>
          <cell r="H37">
            <v>0</v>
          </cell>
        </row>
        <row r="38">
          <cell r="D38">
            <v>0</v>
          </cell>
          <cell r="E38">
            <v>322920</v>
          </cell>
          <cell r="F38">
            <v>0</v>
          </cell>
          <cell r="G38">
            <v>896719</v>
          </cell>
          <cell r="H38">
            <v>0</v>
          </cell>
        </row>
        <row r="39">
          <cell r="D39">
            <v>0</v>
          </cell>
          <cell r="E39">
            <v>237135</v>
          </cell>
          <cell r="F39">
            <v>0</v>
          </cell>
          <cell r="G39">
            <v>756654</v>
          </cell>
          <cell r="H39">
            <v>0</v>
          </cell>
        </row>
        <row r="40">
          <cell r="D40">
            <v>0</v>
          </cell>
          <cell r="E40">
            <v>195154</v>
          </cell>
          <cell r="F40">
            <v>0</v>
          </cell>
          <cell r="G40">
            <v>811815</v>
          </cell>
          <cell r="H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65">
          <cell r="D65">
            <v>0</v>
          </cell>
          <cell r="E65">
            <v>41</v>
          </cell>
          <cell r="F65">
            <v>0</v>
          </cell>
          <cell r="G65">
            <v>20</v>
          </cell>
          <cell r="H65">
            <v>0</v>
          </cell>
        </row>
        <row r="66">
          <cell r="D66">
            <v>0</v>
          </cell>
          <cell r="E66">
            <v>41</v>
          </cell>
          <cell r="F66">
            <v>0</v>
          </cell>
          <cell r="G66">
            <v>20</v>
          </cell>
          <cell r="H66">
            <v>0</v>
          </cell>
        </row>
        <row r="67">
          <cell r="D67">
            <v>0</v>
          </cell>
          <cell r="E67">
            <v>41</v>
          </cell>
          <cell r="F67">
            <v>0</v>
          </cell>
          <cell r="G67">
            <v>20</v>
          </cell>
          <cell r="H67">
            <v>0</v>
          </cell>
        </row>
        <row r="68">
          <cell r="D68">
            <v>0</v>
          </cell>
          <cell r="E68">
            <v>41</v>
          </cell>
          <cell r="F68">
            <v>0</v>
          </cell>
          <cell r="G68">
            <v>20</v>
          </cell>
          <cell r="H68">
            <v>0</v>
          </cell>
        </row>
        <row r="69">
          <cell r="D69">
            <v>0</v>
          </cell>
          <cell r="E69">
            <v>41</v>
          </cell>
          <cell r="F69">
            <v>0</v>
          </cell>
          <cell r="G69">
            <v>20</v>
          </cell>
          <cell r="H69">
            <v>0</v>
          </cell>
        </row>
        <row r="70">
          <cell r="D70">
            <v>0</v>
          </cell>
          <cell r="E70">
            <v>40</v>
          </cell>
          <cell r="F70">
            <v>0</v>
          </cell>
          <cell r="G70">
            <v>22</v>
          </cell>
          <cell r="H70">
            <v>0</v>
          </cell>
        </row>
        <row r="71">
          <cell r="D71">
            <v>0</v>
          </cell>
          <cell r="E71">
            <v>40</v>
          </cell>
          <cell r="F71">
            <v>0</v>
          </cell>
          <cell r="G71">
            <v>22</v>
          </cell>
          <cell r="H71">
            <v>0</v>
          </cell>
        </row>
        <row r="72">
          <cell r="D72">
            <v>0</v>
          </cell>
          <cell r="E72">
            <v>41</v>
          </cell>
          <cell r="F72">
            <v>0</v>
          </cell>
          <cell r="G72">
            <v>22</v>
          </cell>
          <cell r="H72">
            <v>0</v>
          </cell>
        </row>
        <row r="73">
          <cell r="D73">
            <v>0</v>
          </cell>
          <cell r="E73">
            <v>41</v>
          </cell>
          <cell r="F73">
            <v>0</v>
          </cell>
          <cell r="G73">
            <v>22</v>
          </cell>
          <cell r="H73">
            <v>0</v>
          </cell>
        </row>
        <row r="74">
          <cell r="D74">
            <v>0</v>
          </cell>
          <cell r="E74">
            <v>41</v>
          </cell>
          <cell r="F74">
            <v>0</v>
          </cell>
          <cell r="G74">
            <v>22</v>
          </cell>
          <cell r="H74">
            <v>0</v>
          </cell>
        </row>
        <row r="75">
          <cell r="D75">
            <v>0</v>
          </cell>
          <cell r="E75">
            <v>41</v>
          </cell>
          <cell r="F75">
            <v>0</v>
          </cell>
          <cell r="G75">
            <v>22</v>
          </cell>
          <cell r="H75">
            <v>0</v>
          </cell>
        </row>
        <row r="76">
          <cell r="D76">
            <v>0</v>
          </cell>
          <cell r="E76">
            <v>41</v>
          </cell>
          <cell r="F76">
            <v>0</v>
          </cell>
          <cell r="G76">
            <v>22</v>
          </cell>
          <cell r="H76">
            <v>0</v>
          </cell>
        </row>
        <row r="77">
          <cell r="D77">
            <v>0</v>
          </cell>
          <cell r="E77">
            <v>41</v>
          </cell>
          <cell r="F77">
            <v>0</v>
          </cell>
          <cell r="G77">
            <v>22</v>
          </cell>
          <cell r="H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</sheetData>
      <sheetData sheetId="5"/>
      <sheetData sheetId="6">
        <row r="66">
          <cell r="I66">
            <v>9803357</v>
          </cell>
        </row>
      </sheetData>
      <sheetData sheetId="7">
        <row r="66">
          <cell r="B66">
            <v>38467.440000000002</v>
          </cell>
        </row>
      </sheetData>
      <sheetData sheetId="8">
        <row r="70">
          <cell r="B70">
            <v>112</v>
          </cell>
        </row>
      </sheetData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FLIN"/>
      <sheetName val="GSFLINY"/>
      <sheetName val="kwh"/>
      <sheetName val="Bills"/>
      <sheetName val="KWHtoCC"/>
      <sheetName val="RCtoCCtable"/>
      <sheetName val="Forecast KWH"/>
      <sheetName val="Forecast BILLS"/>
      <sheetName val="DEK_GSFL"/>
    </sheetNames>
    <sheetDataSet>
      <sheetData sheetId="0"/>
      <sheetData sheetId="1"/>
      <sheetData sheetId="2"/>
      <sheetData sheetId="3"/>
      <sheetData sheetId="4">
        <row r="36">
          <cell r="D36">
            <v>0</v>
          </cell>
          <cell r="E36">
            <v>504929</v>
          </cell>
          <cell r="F36">
            <v>90</v>
          </cell>
          <cell r="G36">
            <v>15747</v>
          </cell>
          <cell r="H36">
            <v>0</v>
          </cell>
        </row>
        <row r="37">
          <cell r="D37">
            <v>0</v>
          </cell>
          <cell r="E37">
            <v>504929</v>
          </cell>
          <cell r="F37">
            <v>90</v>
          </cell>
          <cell r="G37">
            <v>15747</v>
          </cell>
          <cell r="H37">
            <v>0</v>
          </cell>
        </row>
        <row r="38">
          <cell r="D38">
            <v>0</v>
          </cell>
          <cell r="E38">
            <v>504929</v>
          </cell>
          <cell r="F38">
            <v>90</v>
          </cell>
          <cell r="G38">
            <v>15747</v>
          </cell>
          <cell r="H38">
            <v>0</v>
          </cell>
        </row>
        <row r="39">
          <cell r="D39">
            <v>0</v>
          </cell>
          <cell r="E39">
            <v>504929</v>
          </cell>
          <cell r="F39">
            <v>90</v>
          </cell>
          <cell r="G39">
            <v>15747</v>
          </cell>
          <cell r="H39">
            <v>0</v>
          </cell>
        </row>
        <row r="40">
          <cell r="D40">
            <v>0</v>
          </cell>
          <cell r="E40">
            <v>504929</v>
          </cell>
          <cell r="F40">
            <v>90</v>
          </cell>
          <cell r="G40">
            <v>15747</v>
          </cell>
          <cell r="H40">
            <v>0</v>
          </cell>
        </row>
        <row r="41">
          <cell r="D41">
            <v>0</v>
          </cell>
          <cell r="E41">
            <v>504929</v>
          </cell>
          <cell r="F41">
            <v>90</v>
          </cell>
          <cell r="G41">
            <v>15747</v>
          </cell>
          <cell r="H41">
            <v>0</v>
          </cell>
        </row>
        <row r="42">
          <cell r="D42">
            <v>0</v>
          </cell>
          <cell r="E42">
            <v>504929</v>
          </cell>
          <cell r="F42">
            <v>90</v>
          </cell>
          <cell r="G42">
            <v>15747</v>
          </cell>
          <cell r="H42">
            <v>0</v>
          </cell>
        </row>
        <row r="43">
          <cell r="D43">
            <v>0</v>
          </cell>
          <cell r="E43">
            <v>504929</v>
          </cell>
          <cell r="F43">
            <v>90</v>
          </cell>
          <cell r="G43">
            <v>15747</v>
          </cell>
          <cell r="H43">
            <v>0</v>
          </cell>
        </row>
        <row r="44">
          <cell r="D44">
            <v>0</v>
          </cell>
          <cell r="E44">
            <v>504929</v>
          </cell>
          <cell r="F44">
            <v>90</v>
          </cell>
          <cell r="G44">
            <v>15747</v>
          </cell>
          <cell r="H44">
            <v>0</v>
          </cell>
        </row>
        <row r="45">
          <cell r="D45">
            <v>0</v>
          </cell>
          <cell r="E45">
            <v>504929</v>
          </cell>
          <cell r="F45">
            <v>90</v>
          </cell>
          <cell r="G45">
            <v>15747</v>
          </cell>
          <cell r="H45">
            <v>0</v>
          </cell>
        </row>
        <row r="46">
          <cell r="D46">
            <v>0</v>
          </cell>
          <cell r="E46">
            <v>504929</v>
          </cell>
          <cell r="F46">
            <v>90</v>
          </cell>
          <cell r="G46">
            <v>15747</v>
          </cell>
          <cell r="H46">
            <v>0</v>
          </cell>
        </row>
        <row r="47">
          <cell r="D47">
            <v>0</v>
          </cell>
          <cell r="E47">
            <v>504929</v>
          </cell>
          <cell r="F47">
            <v>90</v>
          </cell>
          <cell r="G47">
            <v>15747</v>
          </cell>
          <cell r="H47">
            <v>0</v>
          </cell>
        </row>
        <row r="48">
          <cell r="D48">
            <v>0</v>
          </cell>
          <cell r="E48">
            <v>504929</v>
          </cell>
          <cell r="F48">
            <v>90</v>
          </cell>
          <cell r="G48">
            <v>15747</v>
          </cell>
          <cell r="H48">
            <v>0</v>
          </cell>
        </row>
        <row r="49">
          <cell r="D49">
            <v>0</v>
          </cell>
          <cell r="E49">
            <v>504966</v>
          </cell>
          <cell r="F49">
            <v>90</v>
          </cell>
          <cell r="G49">
            <v>15747</v>
          </cell>
          <cell r="H49">
            <v>0</v>
          </cell>
        </row>
        <row r="50">
          <cell r="D50">
            <v>0</v>
          </cell>
          <cell r="E50">
            <v>504984</v>
          </cell>
          <cell r="F50">
            <v>90</v>
          </cell>
          <cell r="G50">
            <v>15747</v>
          </cell>
          <cell r="H50">
            <v>0</v>
          </cell>
        </row>
        <row r="51">
          <cell r="D51">
            <v>0</v>
          </cell>
          <cell r="E51">
            <v>504984</v>
          </cell>
          <cell r="F51">
            <v>90</v>
          </cell>
          <cell r="G51">
            <v>15747</v>
          </cell>
          <cell r="H51">
            <v>0</v>
          </cell>
        </row>
        <row r="52">
          <cell r="D52">
            <v>0</v>
          </cell>
          <cell r="E52">
            <v>504984</v>
          </cell>
          <cell r="F52">
            <v>90</v>
          </cell>
          <cell r="G52">
            <v>15747</v>
          </cell>
          <cell r="H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94">
          <cell r="D94">
            <v>0</v>
          </cell>
          <cell r="E94">
            <v>7</v>
          </cell>
          <cell r="F94">
            <v>0</v>
          </cell>
          <cell r="G94">
            <v>38</v>
          </cell>
          <cell r="H94">
            <v>0</v>
          </cell>
        </row>
        <row r="95">
          <cell r="D95">
            <v>0</v>
          </cell>
          <cell r="E95">
            <v>7</v>
          </cell>
          <cell r="F95">
            <v>0</v>
          </cell>
          <cell r="G95">
            <v>38</v>
          </cell>
          <cell r="H95">
            <v>0</v>
          </cell>
        </row>
        <row r="96">
          <cell r="D96">
            <v>0</v>
          </cell>
          <cell r="E96">
            <v>7</v>
          </cell>
          <cell r="F96">
            <v>0</v>
          </cell>
          <cell r="G96">
            <v>38</v>
          </cell>
          <cell r="H96">
            <v>0</v>
          </cell>
        </row>
        <row r="97">
          <cell r="D97">
            <v>0</v>
          </cell>
          <cell r="E97">
            <v>7</v>
          </cell>
          <cell r="F97">
            <v>0</v>
          </cell>
          <cell r="G97">
            <v>38</v>
          </cell>
          <cell r="H97">
            <v>0</v>
          </cell>
        </row>
        <row r="98">
          <cell r="D98">
            <v>0</v>
          </cell>
          <cell r="E98">
            <v>7</v>
          </cell>
          <cell r="F98">
            <v>0</v>
          </cell>
          <cell r="G98">
            <v>38</v>
          </cell>
          <cell r="H98">
            <v>0</v>
          </cell>
        </row>
        <row r="99">
          <cell r="D99">
            <v>0</v>
          </cell>
          <cell r="E99">
            <v>7</v>
          </cell>
          <cell r="F99">
            <v>0</v>
          </cell>
          <cell r="G99">
            <v>38</v>
          </cell>
          <cell r="H99">
            <v>0</v>
          </cell>
        </row>
        <row r="100">
          <cell r="D100">
            <v>0</v>
          </cell>
          <cell r="E100">
            <v>7</v>
          </cell>
          <cell r="F100">
            <v>0</v>
          </cell>
          <cell r="G100">
            <v>38</v>
          </cell>
          <cell r="H100">
            <v>0</v>
          </cell>
        </row>
        <row r="101">
          <cell r="D101">
            <v>0</v>
          </cell>
          <cell r="E101">
            <v>7</v>
          </cell>
          <cell r="F101">
            <v>0</v>
          </cell>
          <cell r="G101">
            <v>38</v>
          </cell>
          <cell r="H101">
            <v>0</v>
          </cell>
        </row>
        <row r="102">
          <cell r="D102">
            <v>0</v>
          </cell>
          <cell r="E102">
            <v>7</v>
          </cell>
          <cell r="F102">
            <v>0</v>
          </cell>
          <cell r="G102">
            <v>38</v>
          </cell>
          <cell r="H102">
            <v>0</v>
          </cell>
        </row>
        <row r="103">
          <cell r="D103">
            <v>0</v>
          </cell>
          <cell r="E103">
            <v>7</v>
          </cell>
          <cell r="F103">
            <v>0</v>
          </cell>
          <cell r="G103">
            <v>38</v>
          </cell>
          <cell r="H103">
            <v>0</v>
          </cell>
        </row>
        <row r="104">
          <cell r="D104">
            <v>0</v>
          </cell>
          <cell r="E104">
            <v>7</v>
          </cell>
          <cell r="F104">
            <v>0</v>
          </cell>
          <cell r="G104">
            <v>38</v>
          </cell>
          <cell r="H104">
            <v>0</v>
          </cell>
        </row>
        <row r="105">
          <cell r="D105">
            <v>0</v>
          </cell>
          <cell r="E105">
            <v>7</v>
          </cell>
          <cell r="F105">
            <v>0</v>
          </cell>
          <cell r="G105">
            <v>38</v>
          </cell>
          <cell r="H105">
            <v>0</v>
          </cell>
        </row>
        <row r="106">
          <cell r="D106">
            <v>0</v>
          </cell>
          <cell r="E106">
            <v>7</v>
          </cell>
          <cell r="F106">
            <v>0</v>
          </cell>
          <cell r="G106">
            <v>38</v>
          </cell>
          <cell r="H106">
            <v>0</v>
          </cell>
        </row>
        <row r="107">
          <cell r="D107">
            <v>0</v>
          </cell>
          <cell r="E107">
            <v>7</v>
          </cell>
          <cell r="F107">
            <v>0</v>
          </cell>
          <cell r="G107">
            <v>38</v>
          </cell>
          <cell r="H107">
            <v>0</v>
          </cell>
        </row>
        <row r="108">
          <cell r="D108">
            <v>0</v>
          </cell>
          <cell r="E108">
            <v>7</v>
          </cell>
          <cell r="F108">
            <v>0</v>
          </cell>
          <cell r="G108">
            <v>38</v>
          </cell>
          <cell r="H108">
            <v>0</v>
          </cell>
        </row>
        <row r="109">
          <cell r="D109">
            <v>0</v>
          </cell>
          <cell r="E109">
            <v>7</v>
          </cell>
          <cell r="F109">
            <v>0</v>
          </cell>
          <cell r="G109">
            <v>38</v>
          </cell>
          <cell r="H109">
            <v>0</v>
          </cell>
        </row>
        <row r="110">
          <cell r="D110">
            <v>0</v>
          </cell>
          <cell r="E110">
            <v>7</v>
          </cell>
          <cell r="F110">
            <v>0</v>
          </cell>
          <cell r="G110">
            <v>38</v>
          </cell>
          <cell r="H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</row>
      </sheetData>
      <sheetData sheetId="5"/>
      <sheetData sheetId="6">
        <row r="66">
          <cell r="B66">
            <v>12111</v>
          </cell>
        </row>
      </sheetData>
      <sheetData sheetId="7">
        <row r="70">
          <cell r="B70">
            <v>48</v>
          </cell>
        </row>
      </sheetData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N"/>
      <sheetName val="kwh"/>
      <sheetName val="Bills"/>
      <sheetName val="KWHtoCC"/>
      <sheetName val="RCtoCCtable"/>
      <sheetName val="Forecast KWH"/>
      <sheetName val="Forecast BILLS"/>
      <sheetName val="DEK_SP"/>
    </sheetNames>
    <sheetDataSet>
      <sheetData sheetId="0"/>
      <sheetData sheetId="1"/>
      <sheetData sheetId="2"/>
      <sheetData sheetId="3">
        <row r="35">
          <cell r="D35">
            <v>0</v>
          </cell>
          <cell r="E35">
            <v>110</v>
          </cell>
          <cell r="F35">
            <v>0</v>
          </cell>
          <cell r="G35">
            <v>25008</v>
          </cell>
          <cell r="H35">
            <v>0</v>
          </cell>
        </row>
        <row r="36">
          <cell r="D36">
            <v>0</v>
          </cell>
          <cell r="E36">
            <v>101</v>
          </cell>
          <cell r="F36">
            <v>0</v>
          </cell>
          <cell r="G36">
            <v>21487</v>
          </cell>
          <cell r="H36">
            <v>0</v>
          </cell>
        </row>
        <row r="37">
          <cell r="D37">
            <v>0</v>
          </cell>
          <cell r="E37">
            <v>110</v>
          </cell>
          <cell r="F37">
            <v>0</v>
          </cell>
          <cell r="G37">
            <v>17479</v>
          </cell>
          <cell r="H37">
            <v>0</v>
          </cell>
        </row>
        <row r="38">
          <cell r="D38">
            <v>0</v>
          </cell>
          <cell r="E38">
            <v>87</v>
          </cell>
          <cell r="F38">
            <v>0</v>
          </cell>
          <cell r="G38">
            <v>18184</v>
          </cell>
          <cell r="H38">
            <v>0</v>
          </cell>
        </row>
        <row r="39">
          <cell r="D39">
            <v>0</v>
          </cell>
          <cell r="E39">
            <v>472</v>
          </cell>
          <cell r="F39">
            <v>0</v>
          </cell>
          <cell r="G39">
            <v>13962</v>
          </cell>
          <cell r="H39">
            <v>0</v>
          </cell>
        </row>
        <row r="40">
          <cell r="D40">
            <v>0</v>
          </cell>
          <cell r="E40">
            <v>636</v>
          </cell>
          <cell r="F40">
            <v>0</v>
          </cell>
          <cell r="G40">
            <v>12634</v>
          </cell>
          <cell r="H40">
            <v>0</v>
          </cell>
        </row>
        <row r="41">
          <cell r="D41">
            <v>0</v>
          </cell>
          <cell r="E41">
            <v>560</v>
          </cell>
          <cell r="F41">
            <v>0</v>
          </cell>
          <cell r="G41">
            <v>24398</v>
          </cell>
          <cell r="H41">
            <v>0</v>
          </cell>
        </row>
        <row r="42">
          <cell r="D42">
            <v>0</v>
          </cell>
          <cell r="E42">
            <v>575</v>
          </cell>
          <cell r="F42">
            <v>0</v>
          </cell>
          <cell r="G42">
            <v>23741</v>
          </cell>
          <cell r="H42">
            <v>0</v>
          </cell>
        </row>
        <row r="43">
          <cell r="D43">
            <v>0</v>
          </cell>
          <cell r="E43">
            <v>398</v>
          </cell>
          <cell r="F43">
            <v>0</v>
          </cell>
          <cell r="G43">
            <v>28461</v>
          </cell>
          <cell r="H43">
            <v>0</v>
          </cell>
        </row>
        <row r="44">
          <cell r="D44">
            <v>0</v>
          </cell>
          <cell r="E44">
            <v>145</v>
          </cell>
          <cell r="F44">
            <v>0</v>
          </cell>
          <cell r="G44">
            <v>27175</v>
          </cell>
          <cell r="H44">
            <v>0</v>
          </cell>
        </row>
        <row r="45">
          <cell r="D45">
            <v>0</v>
          </cell>
          <cell r="E45">
            <v>128</v>
          </cell>
          <cell r="F45">
            <v>0</v>
          </cell>
          <cell r="G45">
            <v>28237</v>
          </cell>
          <cell r="H45">
            <v>0</v>
          </cell>
        </row>
        <row r="46">
          <cell r="D46">
            <v>0</v>
          </cell>
          <cell r="E46">
            <v>137</v>
          </cell>
          <cell r="F46">
            <v>0</v>
          </cell>
          <cell r="G46">
            <v>29394</v>
          </cell>
          <cell r="H46">
            <v>0</v>
          </cell>
        </row>
        <row r="47">
          <cell r="D47">
            <v>0</v>
          </cell>
          <cell r="E47">
            <v>107</v>
          </cell>
          <cell r="F47">
            <v>0</v>
          </cell>
          <cell r="G47">
            <v>21822</v>
          </cell>
          <cell r="H47">
            <v>0</v>
          </cell>
        </row>
        <row r="48">
          <cell r="D48">
            <v>0</v>
          </cell>
          <cell r="E48">
            <v>93</v>
          </cell>
          <cell r="F48">
            <v>0</v>
          </cell>
          <cell r="G48">
            <v>20263</v>
          </cell>
          <cell r="H48">
            <v>0</v>
          </cell>
        </row>
        <row r="49">
          <cell r="D49">
            <v>0</v>
          </cell>
          <cell r="E49">
            <v>76</v>
          </cell>
          <cell r="F49">
            <v>0</v>
          </cell>
          <cell r="G49">
            <v>18742</v>
          </cell>
          <cell r="H49">
            <v>0</v>
          </cell>
        </row>
        <row r="50">
          <cell r="D50">
            <v>0</v>
          </cell>
          <cell r="E50">
            <v>81</v>
          </cell>
          <cell r="F50">
            <v>0</v>
          </cell>
          <cell r="G50">
            <v>18324</v>
          </cell>
          <cell r="H50">
            <v>0</v>
          </cell>
        </row>
        <row r="51">
          <cell r="D51">
            <v>0</v>
          </cell>
          <cell r="E51">
            <v>86</v>
          </cell>
          <cell r="F51">
            <v>0</v>
          </cell>
          <cell r="G51">
            <v>11743</v>
          </cell>
          <cell r="H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90">
          <cell r="D90">
            <v>0</v>
          </cell>
          <cell r="E90">
            <v>1</v>
          </cell>
          <cell r="F90">
            <v>0</v>
          </cell>
          <cell r="G90">
            <v>15</v>
          </cell>
          <cell r="H90">
            <v>0</v>
          </cell>
        </row>
        <row r="91">
          <cell r="D91">
            <v>0</v>
          </cell>
          <cell r="E91">
            <v>1</v>
          </cell>
          <cell r="F91">
            <v>0</v>
          </cell>
          <cell r="G91">
            <v>15</v>
          </cell>
          <cell r="H91">
            <v>0</v>
          </cell>
        </row>
        <row r="92">
          <cell r="D92">
            <v>0</v>
          </cell>
          <cell r="E92">
            <v>1</v>
          </cell>
          <cell r="F92">
            <v>0</v>
          </cell>
          <cell r="G92">
            <v>15</v>
          </cell>
          <cell r="H92">
            <v>0</v>
          </cell>
        </row>
        <row r="93">
          <cell r="D93">
            <v>0</v>
          </cell>
          <cell r="E93">
            <v>1</v>
          </cell>
          <cell r="F93">
            <v>0</v>
          </cell>
          <cell r="G93">
            <v>15</v>
          </cell>
          <cell r="H93">
            <v>0</v>
          </cell>
        </row>
        <row r="94">
          <cell r="D94">
            <v>0</v>
          </cell>
          <cell r="E94">
            <v>1</v>
          </cell>
          <cell r="F94">
            <v>0</v>
          </cell>
          <cell r="G94">
            <v>15</v>
          </cell>
          <cell r="H94">
            <v>0</v>
          </cell>
        </row>
        <row r="95">
          <cell r="D95">
            <v>0</v>
          </cell>
          <cell r="E95">
            <v>1</v>
          </cell>
          <cell r="F95">
            <v>0</v>
          </cell>
          <cell r="G95">
            <v>15</v>
          </cell>
          <cell r="H95">
            <v>0</v>
          </cell>
        </row>
        <row r="96">
          <cell r="D96">
            <v>0</v>
          </cell>
          <cell r="E96">
            <v>1</v>
          </cell>
          <cell r="F96">
            <v>0</v>
          </cell>
          <cell r="G96">
            <v>15</v>
          </cell>
          <cell r="H96">
            <v>0</v>
          </cell>
        </row>
        <row r="97">
          <cell r="D97">
            <v>0</v>
          </cell>
          <cell r="E97">
            <v>1</v>
          </cell>
          <cell r="F97">
            <v>0</v>
          </cell>
          <cell r="G97">
            <v>15</v>
          </cell>
          <cell r="H97">
            <v>0</v>
          </cell>
        </row>
        <row r="98">
          <cell r="D98">
            <v>0</v>
          </cell>
          <cell r="E98">
            <v>1</v>
          </cell>
          <cell r="F98">
            <v>0</v>
          </cell>
          <cell r="G98">
            <v>15</v>
          </cell>
          <cell r="H98">
            <v>0</v>
          </cell>
        </row>
        <row r="99">
          <cell r="D99">
            <v>0</v>
          </cell>
          <cell r="E99">
            <v>1</v>
          </cell>
          <cell r="F99">
            <v>0</v>
          </cell>
          <cell r="G99">
            <v>15</v>
          </cell>
          <cell r="H99">
            <v>0</v>
          </cell>
        </row>
        <row r="100">
          <cell r="D100">
            <v>0</v>
          </cell>
          <cell r="E100">
            <v>1</v>
          </cell>
          <cell r="F100">
            <v>0</v>
          </cell>
          <cell r="G100">
            <v>15</v>
          </cell>
          <cell r="H100">
            <v>0</v>
          </cell>
        </row>
        <row r="101">
          <cell r="D101">
            <v>0</v>
          </cell>
          <cell r="E101">
            <v>1</v>
          </cell>
          <cell r="F101">
            <v>0</v>
          </cell>
          <cell r="G101">
            <v>15</v>
          </cell>
          <cell r="H101">
            <v>0</v>
          </cell>
        </row>
        <row r="102">
          <cell r="D102">
            <v>0</v>
          </cell>
          <cell r="E102">
            <v>1</v>
          </cell>
          <cell r="F102">
            <v>0</v>
          </cell>
          <cell r="G102">
            <v>15</v>
          </cell>
          <cell r="H102">
            <v>0</v>
          </cell>
        </row>
        <row r="103">
          <cell r="D103">
            <v>0</v>
          </cell>
          <cell r="E103">
            <v>1</v>
          </cell>
          <cell r="F103">
            <v>0</v>
          </cell>
          <cell r="G103">
            <v>15</v>
          </cell>
          <cell r="H103">
            <v>0</v>
          </cell>
        </row>
        <row r="104">
          <cell r="D104">
            <v>0</v>
          </cell>
          <cell r="E104">
            <v>1</v>
          </cell>
          <cell r="F104">
            <v>0</v>
          </cell>
          <cell r="G104">
            <v>15</v>
          </cell>
          <cell r="H104">
            <v>0</v>
          </cell>
        </row>
        <row r="105">
          <cell r="D105">
            <v>0</v>
          </cell>
          <cell r="E105">
            <v>1</v>
          </cell>
          <cell r="F105">
            <v>0</v>
          </cell>
          <cell r="G105">
            <v>14</v>
          </cell>
          <cell r="H105">
            <v>0</v>
          </cell>
        </row>
        <row r="106">
          <cell r="D106">
            <v>0</v>
          </cell>
          <cell r="E106">
            <v>1</v>
          </cell>
          <cell r="F106">
            <v>0</v>
          </cell>
          <cell r="G106">
            <v>14</v>
          </cell>
          <cell r="H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</sheetData>
      <sheetData sheetId="4"/>
      <sheetData sheetId="5">
        <row r="66">
          <cell r="B66">
            <v>269849</v>
          </cell>
        </row>
      </sheetData>
      <sheetData sheetId="6">
        <row r="70">
          <cell r="B70">
            <v>184</v>
          </cell>
        </row>
      </sheetData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PIN"/>
      <sheetName val="kWh"/>
      <sheetName val="kW"/>
      <sheetName val="Bills"/>
      <sheetName val="KWHtoCC"/>
      <sheetName val="RCtoCCtable"/>
      <sheetName val="Forecast KWH"/>
      <sheetName val="Forecast KW"/>
      <sheetName val="Forecast BILLS"/>
      <sheetName val="DEK_DP"/>
    </sheetNames>
    <sheetDataSet>
      <sheetData sheetId="0"/>
      <sheetData sheetId="1"/>
      <sheetData sheetId="2"/>
      <sheetData sheetId="3"/>
      <sheetData sheetId="4">
        <row r="35">
          <cell r="D35">
            <v>0</v>
          </cell>
          <cell r="E35">
            <v>554390</v>
          </cell>
          <cell r="F35">
            <v>243995</v>
          </cell>
          <cell r="G35">
            <v>792690</v>
          </cell>
          <cell r="H35">
            <v>0</v>
          </cell>
        </row>
        <row r="36">
          <cell r="D36">
            <v>0</v>
          </cell>
          <cell r="E36">
            <v>540761</v>
          </cell>
          <cell r="F36">
            <v>231286</v>
          </cell>
          <cell r="G36">
            <v>695891</v>
          </cell>
          <cell r="H36">
            <v>0</v>
          </cell>
        </row>
        <row r="37">
          <cell r="D37">
            <v>0</v>
          </cell>
          <cell r="E37">
            <v>603943</v>
          </cell>
          <cell r="F37">
            <v>223360</v>
          </cell>
          <cell r="G37">
            <v>685532</v>
          </cell>
          <cell r="H37">
            <v>0</v>
          </cell>
        </row>
        <row r="38">
          <cell r="D38">
            <v>0</v>
          </cell>
          <cell r="E38">
            <v>563955</v>
          </cell>
          <cell r="F38">
            <v>234194</v>
          </cell>
          <cell r="G38">
            <v>661264</v>
          </cell>
          <cell r="H38">
            <v>0</v>
          </cell>
        </row>
        <row r="39">
          <cell r="D39">
            <v>0</v>
          </cell>
          <cell r="E39">
            <v>567705</v>
          </cell>
          <cell r="F39">
            <v>214310</v>
          </cell>
          <cell r="G39">
            <v>590103</v>
          </cell>
          <cell r="H39">
            <v>0</v>
          </cell>
        </row>
        <row r="40">
          <cell r="D40">
            <v>0</v>
          </cell>
          <cell r="E40">
            <v>130148</v>
          </cell>
          <cell r="F40">
            <v>243439</v>
          </cell>
          <cell r="G40">
            <v>731527</v>
          </cell>
          <cell r="H40">
            <v>0</v>
          </cell>
        </row>
        <row r="41">
          <cell r="D41">
            <v>0</v>
          </cell>
          <cell r="E41">
            <v>138851</v>
          </cell>
          <cell r="F41">
            <v>266389</v>
          </cell>
          <cell r="G41">
            <v>930573</v>
          </cell>
          <cell r="H41">
            <v>0</v>
          </cell>
        </row>
        <row r="42">
          <cell r="D42">
            <v>0</v>
          </cell>
          <cell r="E42">
            <v>130164</v>
          </cell>
          <cell r="F42">
            <v>265438</v>
          </cell>
          <cell r="G42">
            <v>993289</v>
          </cell>
          <cell r="H42">
            <v>0</v>
          </cell>
        </row>
        <row r="43">
          <cell r="D43">
            <v>0</v>
          </cell>
          <cell r="E43">
            <v>139008</v>
          </cell>
          <cell r="F43">
            <v>297789</v>
          </cell>
          <cell r="G43">
            <v>927441</v>
          </cell>
          <cell r="H43">
            <v>0</v>
          </cell>
        </row>
        <row r="44">
          <cell r="D44">
            <v>0</v>
          </cell>
          <cell r="E44">
            <v>92259</v>
          </cell>
          <cell r="F44">
            <v>270163</v>
          </cell>
          <cell r="G44">
            <v>768630</v>
          </cell>
          <cell r="H44">
            <v>0</v>
          </cell>
        </row>
        <row r="45">
          <cell r="D45">
            <v>0</v>
          </cell>
          <cell r="E45">
            <v>91462</v>
          </cell>
          <cell r="F45">
            <v>233094</v>
          </cell>
          <cell r="G45">
            <v>661515</v>
          </cell>
          <cell r="H45">
            <v>0</v>
          </cell>
        </row>
        <row r="46">
          <cell r="D46">
            <v>0</v>
          </cell>
          <cell r="E46">
            <v>114441</v>
          </cell>
          <cell r="F46">
            <v>230832</v>
          </cell>
          <cell r="G46">
            <v>650488</v>
          </cell>
          <cell r="H46">
            <v>0</v>
          </cell>
        </row>
        <row r="47">
          <cell r="D47">
            <v>0</v>
          </cell>
          <cell r="E47">
            <v>113077</v>
          </cell>
          <cell r="F47">
            <v>240656</v>
          </cell>
          <cell r="G47">
            <v>724985</v>
          </cell>
          <cell r="H47">
            <v>0</v>
          </cell>
        </row>
        <row r="48">
          <cell r="D48">
            <v>0</v>
          </cell>
          <cell r="E48">
            <v>105666</v>
          </cell>
          <cell r="F48">
            <v>214553</v>
          </cell>
          <cell r="G48">
            <v>615093</v>
          </cell>
          <cell r="H48">
            <v>0</v>
          </cell>
        </row>
        <row r="49">
          <cell r="D49">
            <v>0</v>
          </cell>
          <cell r="E49">
            <v>96900</v>
          </cell>
          <cell r="F49">
            <v>209103</v>
          </cell>
          <cell r="G49">
            <v>598467</v>
          </cell>
          <cell r="H49">
            <v>0</v>
          </cell>
        </row>
        <row r="50">
          <cell r="D50">
            <v>0</v>
          </cell>
          <cell r="E50">
            <v>93278</v>
          </cell>
          <cell r="F50">
            <v>206087</v>
          </cell>
          <cell r="G50">
            <v>590138</v>
          </cell>
          <cell r="H50">
            <v>0</v>
          </cell>
        </row>
        <row r="51">
          <cell r="D51">
            <v>0</v>
          </cell>
          <cell r="E51">
            <v>86118</v>
          </cell>
          <cell r="F51">
            <v>236436</v>
          </cell>
          <cell r="G51">
            <v>576137</v>
          </cell>
          <cell r="H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113">
          <cell r="D113">
            <v>0</v>
          </cell>
          <cell r="E113">
            <v>4</v>
          </cell>
          <cell r="F113">
            <v>2</v>
          </cell>
          <cell r="G113">
            <v>5</v>
          </cell>
          <cell r="H113">
            <v>0</v>
          </cell>
        </row>
        <row r="114">
          <cell r="D114">
            <v>0</v>
          </cell>
          <cell r="E114">
            <v>4</v>
          </cell>
          <cell r="F114">
            <v>2</v>
          </cell>
          <cell r="G114">
            <v>5</v>
          </cell>
          <cell r="H114">
            <v>0</v>
          </cell>
        </row>
        <row r="115">
          <cell r="D115">
            <v>0</v>
          </cell>
          <cell r="E115">
            <v>4</v>
          </cell>
          <cell r="F115">
            <v>2</v>
          </cell>
          <cell r="G115">
            <v>5</v>
          </cell>
          <cell r="H115">
            <v>0</v>
          </cell>
        </row>
        <row r="116">
          <cell r="D116">
            <v>0</v>
          </cell>
          <cell r="E116">
            <v>4</v>
          </cell>
          <cell r="F116">
            <v>2</v>
          </cell>
          <cell r="G116">
            <v>5</v>
          </cell>
          <cell r="H116">
            <v>0</v>
          </cell>
        </row>
        <row r="117">
          <cell r="D117">
            <v>0</v>
          </cell>
          <cell r="E117">
            <v>4</v>
          </cell>
          <cell r="F117">
            <v>2</v>
          </cell>
          <cell r="G117">
            <v>5</v>
          </cell>
          <cell r="H117">
            <v>0</v>
          </cell>
        </row>
        <row r="118">
          <cell r="D118">
            <v>0</v>
          </cell>
          <cell r="E118">
            <v>3</v>
          </cell>
          <cell r="F118">
            <v>2</v>
          </cell>
          <cell r="G118">
            <v>5</v>
          </cell>
          <cell r="H118">
            <v>0</v>
          </cell>
        </row>
        <row r="119">
          <cell r="D119">
            <v>0</v>
          </cell>
          <cell r="E119">
            <v>3</v>
          </cell>
          <cell r="F119">
            <v>2</v>
          </cell>
          <cell r="G119">
            <v>5</v>
          </cell>
          <cell r="H119">
            <v>0</v>
          </cell>
        </row>
        <row r="120">
          <cell r="D120">
            <v>0</v>
          </cell>
          <cell r="E120">
            <v>3</v>
          </cell>
          <cell r="F120">
            <v>2</v>
          </cell>
          <cell r="G120">
            <v>5</v>
          </cell>
          <cell r="H120">
            <v>0</v>
          </cell>
        </row>
        <row r="121">
          <cell r="D121">
            <v>0</v>
          </cell>
          <cell r="E121">
            <v>3</v>
          </cell>
          <cell r="F121">
            <v>2</v>
          </cell>
          <cell r="G121">
            <v>5</v>
          </cell>
          <cell r="H121">
            <v>0</v>
          </cell>
        </row>
        <row r="122">
          <cell r="D122">
            <v>0</v>
          </cell>
          <cell r="E122">
            <v>3</v>
          </cell>
          <cell r="F122">
            <v>2</v>
          </cell>
          <cell r="G122">
            <v>5</v>
          </cell>
          <cell r="H122">
            <v>0</v>
          </cell>
        </row>
        <row r="123">
          <cell r="D123">
            <v>0</v>
          </cell>
          <cell r="E123">
            <v>3</v>
          </cell>
          <cell r="F123">
            <v>2</v>
          </cell>
          <cell r="G123">
            <v>5</v>
          </cell>
          <cell r="H123">
            <v>0</v>
          </cell>
        </row>
        <row r="124">
          <cell r="D124">
            <v>0</v>
          </cell>
          <cell r="E124">
            <v>3</v>
          </cell>
          <cell r="F124">
            <v>2</v>
          </cell>
          <cell r="G124">
            <v>5</v>
          </cell>
          <cell r="H124">
            <v>0</v>
          </cell>
        </row>
        <row r="125">
          <cell r="D125">
            <v>0</v>
          </cell>
          <cell r="E125">
            <v>3</v>
          </cell>
          <cell r="F125">
            <v>2</v>
          </cell>
          <cell r="G125">
            <v>5</v>
          </cell>
          <cell r="H125">
            <v>0</v>
          </cell>
        </row>
        <row r="126">
          <cell r="D126">
            <v>0</v>
          </cell>
          <cell r="E126">
            <v>3</v>
          </cell>
          <cell r="F126">
            <v>2</v>
          </cell>
          <cell r="G126">
            <v>5</v>
          </cell>
          <cell r="H126">
            <v>0</v>
          </cell>
        </row>
        <row r="127">
          <cell r="D127">
            <v>0</v>
          </cell>
          <cell r="E127">
            <v>3</v>
          </cell>
          <cell r="F127">
            <v>2</v>
          </cell>
          <cell r="G127">
            <v>5</v>
          </cell>
          <cell r="H127">
            <v>0</v>
          </cell>
        </row>
        <row r="128">
          <cell r="D128">
            <v>0</v>
          </cell>
          <cell r="E128">
            <v>3</v>
          </cell>
          <cell r="F128">
            <v>2</v>
          </cell>
          <cell r="G128">
            <v>5</v>
          </cell>
          <cell r="H128">
            <v>0</v>
          </cell>
        </row>
        <row r="129">
          <cell r="D129">
            <v>0</v>
          </cell>
          <cell r="E129">
            <v>3</v>
          </cell>
          <cell r="F129">
            <v>2</v>
          </cell>
          <cell r="G129">
            <v>5</v>
          </cell>
          <cell r="H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</row>
      </sheetData>
      <sheetData sheetId="5"/>
      <sheetData sheetId="6">
        <row r="66">
          <cell r="C66">
            <v>2928055</v>
          </cell>
        </row>
      </sheetData>
      <sheetData sheetId="7">
        <row r="66">
          <cell r="B66">
            <v>34707.33</v>
          </cell>
        </row>
      </sheetData>
      <sheetData sheetId="8">
        <row r="70">
          <cell r="B70">
            <v>120</v>
          </cell>
        </row>
      </sheetData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IN"/>
      <sheetName val="kWh"/>
      <sheetName val="kW"/>
      <sheetName val="Bills"/>
      <sheetName val="KWHtoCC"/>
      <sheetName val="RCtoCCtable"/>
      <sheetName val="Forecast KWH"/>
      <sheetName val="Forecast KW"/>
      <sheetName val="Forecast BILLS"/>
      <sheetName val="DEK_DT"/>
    </sheetNames>
    <sheetDataSet>
      <sheetData sheetId="0"/>
      <sheetData sheetId="1"/>
      <sheetData sheetId="2"/>
      <sheetData sheetId="3"/>
      <sheetData sheetId="4">
        <row r="36">
          <cell r="D36">
            <v>0</v>
          </cell>
          <cell r="E36">
            <v>42138885</v>
          </cell>
          <cell r="F36">
            <v>44527018</v>
          </cell>
          <cell r="G36">
            <v>8153064</v>
          </cell>
          <cell r="H36">
            <v>0</v>
          </cell>
        </row>
        <row r="37">
          <cell r="D37">
            <v>0</v>
          </cell>
          <cell r="E37">
            <v>39420920</v>
          </cell>
          <cell r="F37">
            <v>44069905</v>
          </cell>
          <cell r="G37">
            <v>7879974</v>
          </cell>
          <cell r="H37">
            <v>0</v>
          </cell>
        </row>
        <row r="38">
          <cell r="D38">
            <v>0</v>
          </cell>
          <cell r="E38">
            <v>39758462</v>
          </cell>
          <cell r="F38">
            <v>44519601</v>
          </cell>
          <cell r="G38">
            <v>7964071</v>
          </cell>
          <cell r="H38">
            <v>0</v>
          </cell>
        </row>
        <row r="39">
          <cell r="D39">
            <v>0</v>
          </cell>
          <cell r="E39">
            <v>39222157</v>
          </cell>
          <cell r="F39">
            <v>44472393</v>
          </cell>
          <cell r="G39">
            <v>8014343</v>
          </cell>
          <cell r="H39">
            <v>0</v>
          </cell>
        </row>
        <row r="40">
          <cell r="D40">
            <v>0</v>
          </cell>
          <cell r="E40">
            <v>39634463</v>
          </cell>
          <cell r="F40">
            <v>43684297</v>
          </cell>
          <cell r="G40">
            <v>8475367</v>
          </cell>
          <cell r="H40">
            <v>0</v>
          </cell>
        </row>
        <row r="41">
          <cell r="D41">
            <v>0</v>
          </cell>
          <cell r="E41">
            <v>45884628</v>
          </cell>
          <cell r="F41">
            <v>48845621</v>
          </cell>
          <cell r="G41">
            <v>8968100</v>
          </cell>
          <cell r="H41">
            <v>0</v>
          </cell>
        </row>
        <row r="42">
          <cell r="D42">
            <v>0</v>
          </cell>
          <cell r="E42">
            <v>48176211</v>
          </cell>
          <cell r="F42">
            <v>48100156</v>
          </cell>
          <cell r="G42">
            <v>9494564</v>
          </cell>
          <cell r="H42">
            <v>0</v>
          </cell>
        </row>
        <row r="43">
          <cell r="D43">
            <v>0</v>
          </cell>
          <cell r="E43">
            <v>49215417</v>
          </cell>
          <cell r="F43">
            <v>49160494</v>
          </cell>
          <cell r="G43">
            <v>11043591</v>
          </cell>
          <cell r="H43">
            <v>0</v>
          </cell>
        </row>
        <row r="44">
          <cell r="D44">
            <v>0</v>
          </cell>
          <cell r="E44">
            <v>49140830</v>
          </cell>
          <cell r="F44">
            <v>51917112</v>
          </cell>
          <cell r="G44">
            <v>11236756</v>
          </cell>
          <cell r="H44">
            <v>0</v>
          </cell>
        </row>
        <row r="45">
          <cell r="D45">
            <v>0</v>
          </cell>
          <cell r="E45">
            <v>42689632</v>
          </cell>
          <cell r="F45">
            <v>46314204</v>
          </cell>
          <cell r="G45">
            <v>9999400</v>
          </cell>
          <cell r="H45">
            <v>0</v>
          </cell>
        </row>
        <row r="46">
          <cell r="D46">
            <v>0</v>
          </cell>
          <cell r="E46">
            <v>40210958</v>
          </cell>
          <cell r="F46">
            <v>44030752</v>
          </cell>
          <cell r="G46">
            <v>8585625</v>
          </cell>
          <cell r="H46">
            <v>0</v>
          </cell>
        </row>
        <row r="47">
          <cell r="D47">
            <v>0</v>
          </cell>
          <cell r="E47">
            <v>44134284</v>
          </cell>
          <cell r="F47">
            <v>47110703</v>
          </cell>
          <cell r="G47">
            <v>8688440</v>
          </cell>
          <cell r="H47">
            <v>0</v>
          </cell>
        </row>
        <row r="48">
          <cell r="D48">
            <v>0</v>
          </cell>
          <cell r="E48">
            <v>42594881</v>
          </cell>
          <cell r="F48">
            <v>43457754</v>
          </cell>
          <cell r="G48">
            <v>8585583</v>
          </cell>
          <cell r="H48">
            <v>0</v>
          </cell>
        </row>
        <row r="49">
          <cell r="D49">
            <v>0</v>
          </cell>
          <cell r="E49">
            <v>39428297</v>
          </cell>
          <cell r="F49">
            <v>43682846</v>
          </cell>
          <cell r="G49">
            <v>7901902</v>
          </cell>
          <cell r="H49">
            <v>0</v>
          </cell>
        </row>
        <row r="50">
          <cell r="D50">
            <v>0</v>
          </cell>
          <cell r="E50">
            <v>39206825</v>
          </cell>
          <cell r="F50">
            <v>42517417</v>
          </cell>
          <cell r="G50">
            <v>7948036</v>
          </cell>
          <cell r="H50">
            <v>0</v>
          </cell>
        </row>
        <row r="51">
          <cell r="D51">
            <v>0</v>
          </cell>
          <cell r="E51">
            <v>39679935</v>
          </cell>
          <cell r="F51">
            <v>43539830</v>
          </cell>
          <cell r="G51">
            <v>7890650</v>
          </cell>
          <cell r="H51">
            <v>0</v>
          </cell>
        </row>
        <row r="52">
          <cell r="D52">
            <v>0</v>
          </cell>
          <cell r="E52">
            <v>41868751</v>
          </cell>
          <cell r="F52">
            <v>44948862</v>
          </cell>
          <cell r="G52">
            <v>9237721</v>
          </cell>
          <cell r="H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90">
          <cell r="D90">
            <v>0</v>
          </cell>
          <cell r="E90">
            <v>92</v>
          </cell>
          <cell r="F90">
            <v>73</v>
          </cell>
          <cell r="G90">
            <v>19</v>
          </cell>
          <cell r="H90">
            <v>0</v>
          </cell>
        </row>
        <row r="91">
          <cell r="D91">
            <v>0</v>
          </cell>
          <cell r="E91">
            <v>92</v>
          </cell>
          <cell r="F91">
            <v>73</v>
          </cell>
          <cell r="G91">
            <v>18</v>
          </cell>
          <cell r="H91">
            <v>0</v>
          </cell>
        </row>
        <row r="92">
          <cell r="D92">
            <v>0</v>
          </cell>
          <cell r="E92">
            <v>92</v>
          </cell>
          <cell r="F92">
            <v>73</v>
          </cell>
          <cell r="G92">
            <v>18</v>
          </cell>
          <cell r="H92">
            <v>0</v>
          </cell>
        </row>
        <row r="93">
          <cell r="D93">
            <v>0</v>
          </cell>
          <cell r="E93">
            <v>92</v>
          </cell>
          <cell r="F93">
            <v>73</v>
          </cell>
          <cell r="G93">
            <v>18</v>
          </cell>
          <cell r="H93">
            <v>0</v>
          </cell>
        </row>
        <row r="94">
          <cell r="D94">
            <v>0</v>
          </cell>
          <cell r="E94">
            <v>93</v>
          </cell>
          <cell r="F94">
            <v>73</v>
          </cell>
          <cell r="G94">
            <v>18</v>
          </cell>
          <cell r="H94">
            <v>0</v>
          </cell>
        </row>
        <row r="95">
          <cell r="D95">
            <v>0</v>
          </cell>
          <cell r="E95">
            <v>95</v>
          </cell>
          <cell r="F95">
            <v>73</v>
          </cell>
          <cell r="G95">
            <v>19</v>
          </cell>
          <cell r="H95">
            <v>0</v>
          </cell>
        </row>
        <row r="96">
          <cell r="D96">
            <v>0</v>
          </cell>
          <cell r="E96">
            <v>95</v>
          </cell>
          <cell r="F96">
            <v>73</v>
          </cell>
          <cell r="G96">
            <v>19</v>
          </cell>
          <cell r="H96">
            <v>0</v>
          </cell>
        </row>
        <row r="97">
          <cell r="D97">
            <v>0</v>
          </cell>
          <cell r="E97">
            <v>96</v>
          </cell>
          <cell r="F97">
            <v>73</v>
          </cell>
          <cell r="G97">
            <v>19</v>
          </cell>
          <cell r="H97">
            <v>0</v>
          </cell>
        </row>
        <row r="98">
          <cell r="D98">
            <v>0</v>
          </cell>
          <cell r="E98">
            <v>96</v>
          </cell>
          <cell r="F98">
            <v>73</v>
          </cell>
          <cell r="G98">
            <v>19</v>
          </cell>
          <cell r="H98">
            <v>0</v>
          </cell>
        </row>
        <row r="99">
          <cell r="D99">
            <v>0</v>
          </cell>
          <cell r="E99">
            <v>96</v>
          </cell>
          <cell r="F99">
            <v>73</v>
          </cell>
          <cell r="G99">
            <v>18</v>
          </cell>
          <cell r="H99">
            <v>0</v>
          </cell>
        </row>
        <row r="100">
          <cell r="D100">
            <v>0</v>
          </cell>
          <cell r="E100">
            <v>96</v>
          </cell>
          <cell r="F100">
            <v>73</v>
          </cell>
          <cell r="G100">
            <v>18</v>
          </cell>
          <cell r="H100">
            <v>0</v>
          </cell>
        </row>
        <row r="101">
          <cell r="D101">
            <v>0</v>
          </cell>
          <cell r="E101">
            <v>96</v>
          </cell>
          <cell r="F101">
            <v>73</v>
          </cell>
          <cell r="G101">
            <v>18</v>
          </cell>
          <cell r="H101">
            <v>0</v>
          </cell>
        </row>
        <row r="102">
          <cell r="D102">
            <v>0</v>
          </cell>
          <cell r="E102">
            <v>96</v>
          </cell>
          <cell r="F102">
            <v>73</v>
          </cell>
          <cell r="G102">
            <v>18</v>
          </cell>
          <cell r="H102">
            <v>0</v>
          </cell>
        </row>
        <row r="103">
          <cell r="D103">
            <v>0</v>
          </cell>
          <cell r="E103">
            <v>96</v>
          </cell>
          <cell r="F103">
            <v>73</v>
          </cell>
          <cell r="G103">
            <v>18</v>
          </cell>
          <cell r="H103">
            <v>0</v>
          </cell>
        </row>
        <row r="104">
          <cell r="D104">
            <v>0</v>
          </cell>
          <cell r="E104">
            <v>96</v>
          </cell>
          <cell r="F104">
            <v>73</v>
          </cell>
          <cell r="G104">
            <v>18</v>
          </cell>
          <cell r="H104">
            <v>0</v>
          </cell>
        </row>
        <row r="105">
          <cell r="D105">
            <v>0</v>
          </cell>
          <cell r="E105">
            <v>96</v>
          </cell>
          <cell r="F105">
            <v>73</v>
          </cell>
          <cell r="G105">
            <v>18</v>
          </cell>
          <cell r="H105">
            <v>0</v>
          </cell>
        </row>
        <row r="106">
          <cell r="D106">
            <v>0</v>
          </cell>
          <cell r="E106">
            <v>99</v>
          </cell>
          <cell r="F106">
            <v>73</v>
          </cell>
          <cell r="G106">
            <v>19</v>
          </cell>
          <cell r="H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</sheetData>
      <sheetData sheetId="5"/>
      <sheetData sheetId="6">
        <row r="66">
          <cell r="B66">
            <v>126004348</v>
          </cell>
        </row>
      </sheetData>
      <sheetData sheetId="7">
        <row r="67">
          <cell r="B67">
            <v>16385</v>
          </cell>
        </row>
      </sheetData>
      <sheetData sheetId="8">
        <row r="70">
          <cell r="B70">
            <v>148</v>
          </cell>
        </row>
      </sheetData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IN"/>
      <sheetName val="kWh"/>
      <sheetName val="kW"/>
      <sheetName val="Bills"/>
      <sheetName val="KWHtoCC"/>
      <sheetName val="RCtoCCtable"/>
      <sheetName val="Forecast KWH"/>
      <sheetName val="Forecast KW"/>
      <sheetName val="Forecast BILLS"/>
      <sheetName val="DEK_TT"/>
    </sheetNames>
    <sheetDataSet>
      <sheetData sheetId="0"/>
      <sheetData sheetId="1"/>
      <sheetData sheetId="2"/>
      <sheetData sheetId="3"/>
      <sheetData sheetId="4">
        <row r="35">
          <cell r="D35">
            <v>0</v>
          </cell>
          <cell r="E35">
            <v>1036196</v>
          </cell>
          <cell r="F35">
            <v>13730215</v>
          </cell>
          <cell r="G35">
            <v>3541333</v>
          </cell>
          <cell r="H35">
            <v>0</v>
          </cell>
        </row>
        <row r="36">
          <cell r="D36">
            <v>0</v>
          </cell>
          <cell r="E36">
            <v>1258324</v>
          </cell>
          <cell r="F36">
            <v>14050671</v>
          </cell>
          <cell r="G36">
            <v>3419629</v>
          </cell>
          <cell r="H36">
            <v>0</v>
          </cell>
        </row>
        <row r="37">
          <cell r="D37">
            <v>0</v>
          </cell>
          <cell r="E37">
            <v>721675</v>
          </cell>
          <cell r="F37">
            <v>14890738</v>
          </cell>
          <cell r="G37">
            <v>3223995</v>
          </cell>
          <cell r="H37">
            <v>0</v>
          </cell>
        </row>
        <row r="38">
          <cell r="D38">
            <v>0</v>
          </cell>
          <cell r="E38">
            <v>716397</v>
          </cell>
          <cell r="F38">
            <v>13821006</v>
          </cell>
          <cell r="G38">
            <v>3066184</v>
          </cell>
          <cell r="H38">
            <v>0</v>
          </cell>
        </row>
        <row r="39">
          <cell r="D39">
            <v>0</v>
          </cell>
          <cell r="E39">
            <v>1446828</v>
          </cell>
          <cell r="F39">
            <v>14253262</v>
          </cell>
          <cell r="G39">
            <v>3101162</v>
          </cell>
          <cell r="H39">
            <v>0</v>
          </cell>
        </row>
        <row r="40">
          <cell r="D40">
            <v>0</v>
          </cell>
          <cell r="E40">
            <v>1070052</v>
          </cell>
          <cell r="F40">
            <v>15038239</v>
          </cell>
          <cell r="G40">
            <v>2981915</v>
          </cell>
          <cell r="H40">
            <v>0</v>
          </cell>
        </row>
        <row r="41">
          <cell r="D41">
            <v>0</v>
          </cell>
          <cell r="E41">
            <v>1222963</v>
          </cell>
          <cell r="F41">
            <v>14720934</v>
          </cell>
          <cell r="G41">
            <v>3183723</v>
          </cell>
          <cell r="H41">
            <v>0</v>
          </cell>
        </row>
        <row r="42">
          <cell r="D42">
            <v>0</v>
          </cell>
          <cell r="E42">
            <v>1297882</v>
          </cell>
          <cell r="F42">
            <v>14551279</v>
          </cell>
          <cell r="G42">
            <v>3185034</v>
          </cell>
          <cell r="H42">
            <v>0</v>
          </cell>
        </row>
        <row r="43">
          <cell r="D43">
            <v>0</v>
          </cell>
          <cell r="E43">
            <v>953417</v>
          </cell>
          <cell r="F43">
            <v>15344555</v>
          </cell>
          <cell r="G43">
            <v>3220890</v>
          </cell>
          <cell r="H43">
            <v>0</v>
          </cell>
        </row>
        <row r="44">
          <cell r="D44">
            <v>0</v>
          </cell>
          <cell r="E44">
            <v>1054994</v>
          </cell>
          <cell r="F44">
            <v>13960120</v>
          </cell>
          <cell r="G44">
            <v>2929263</v>
          </cell>
          <cell r="H44">
            <v>0</v>
          </cell>
        </row>
        <row r="45">
          <cell r="D45">
            <v>0</v>
          </cell>
          <cell r="E45">
            <v>976667</v>
          </cell>
          <cell r="F45">
            <v>13844474</v>
          </cell>
          <cell r="G45">
            <v>3428131</v>
          </cell>
          <cell r="H45">
            <v>0</v>
          </cell>
        </row>
        <row r="46">
          <cell r="D46">
            <v>0</v>
          </cell>
          <cell r="E46">
            <v>987570</v>
          </cell>
          <cell r="F46">
            <v>15095901</v>
          </cell>
          <cell r="G46">
            <v>3348556</v>
          </cell>
          <cell r="H46">
            <v>0</v>
          </cell>
        </row>
        <row r="47">
          <cell r="D47">
            <v>0</v>
          </cell>
          <cell r="E47">
            <v>1163666</v>
          </cell>
          <cell r="F47">
            <v>13652534</v>
          </cell>
          <cell r="G47">
            <v>3379988</v>
          </cell>
          <cell r="H47">
            <v>0</v>
          </cell>
        </row>
        <row r="48">
          <cell r="D48">
            <v>0</v>
          </cell>
          <cell r="E48">
            <v>925156</v>
          </cell>
          <cell r="F48">
            <v>13665231</v>
          </cell>
          <cell r="G48">
            <v>2839181</v>
          </cell>
          <cell r="H48">
            <v>0</v>
          </cell>
        </row>
        <row r="49">
          <cell r="D49">
            <v>0</v>
          </cell>
          <cell r="E49">
            <v>1629553</v>
          </cell>
          <cell r="F49">
            <v>13793283</v>
          </cell>
          <cell r="G49">
            <v>2953663</v>
          </cell>
          <cell r="H49">
            <v>0</v>
          </cell>
        </row>
        <row r="50">
          <cell r="D50">
            <v>0</v>
          </cell>
          <cell r="E50">
            <v>1571662</v>
          </cell>
          <cell r="F50">
            <v>14483661</v>
          </cell>
          <cell r="G50">
            <v>3067872</v>
          </cell>
          <cell r="H50">
            <v>0</v>
          </cell>
        </row>
        <row r="51">
          <cell r="D51">
            <v>0</v>
          </cell>
          <cell r="E51">
            <v>1749345</v>
          </cell>
          <cell r="F51">
            <v>15564387</v>
          </cell>
          <cell r="G51">
            <v>3034567</v>
          </cell>
          <cell r="H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90">
          <cell r="D90">
            <v>0</v>
          </cell>
          <cell r="E90">
            <v>2</v>
          </cell>
          <cell r="F90">
            <v>7</v>
          </cell>
          <cell r="G90">
            <v>4</v>
          </cell>
          <cell r="H90">
            <v>0</v>
          </cell>
        </row>
        <row r="91">
          <cell r="D91">
            <v>0</v>
          </cell>
          <cell r="E91">
            <v>2</v>
          </cell>
          <cell r="F91">
            <v>7</v>
          </cell>
          <cell r="G91">
            <v>4</v>
          </cell>
          <cell r="H91">
            <v>0</v>
          </cell>
        </row>
        <row r="92">
          <cell r="D92">
            <v>0</v>
          </cell>
          <cell r="E92">
            <v>2</v>
          </cell>
          <cell r="F92">
            <v>7</v>
          </cell>
          <cell r="G92">
            <v>4</v>
          </cell>
          <cell r="H92">
            <v>0</v>
          </cell>
        </row>
        <row r="93">
          <cell r="D93">
            <v>0</v>
          </cell>
          <cell r="E93">
            <v>2</v>
          </cell>
          <cell r="F93">
            <v>7</v>
          </cell>
          <cell r="G93">
            <v>4</v>
          </cell>
          <cell r="H93">
            <v>0</v>
          </cell>
        </row>
        <row r="94">
          <cell r="D94">
            <v>0</v>
          </cell>
          <cell r="E94">
            <v>2</v>
          </cell>
          <cell r="F94">
            <v>7</v>
          </cell>
          <cell r="G94">
            <v>4</v>
          </cell>
          <cell r="H94">
            <v>0</v>
          </cell>
        </row>
        <row r="95">
          <cell r="D95">
            <v>0</v>
          </cell>
          <cell r="E95">
            <v>2</v>
          </cell>
          <cell r="F95">
            <v>7</v>
          </cell>
          <cell r="G95">
            <v>4</v>
          </cell>
          <cell r="H95">
            <v>0</v>
          </cell>
        </row>
        <row r="96">
          <cell r="D96">
            <v>0</v>
          </cell>
          <cell r="E96">
            <v>2</v>
          </cell>
          <cell r="F96">
            <v>7</v>
          </cell>
          <cell r="G96">
            <v>4</v>
          </cell>
          <cell r="H96">
            <v>0</v>
          </cell>
        </row>
        <row r="97">
          <cell r="D97">
            <v>0</v>
          </cell>
          <cell r="E97">
            <v>2</v>
          </cell>
          <cell r="F97">
            <v>7</v>
          </cell>
          <cell r="G97">
            <v>4</v>
          </cell>
          <cell r="H97">
            <v>0</v>
          </cell>
        </row>
        <row r="98">
          <cell r="D98">
            <v>0</v>
          </cell>
          <cell r="E98">
            <v>2</v>
          </cell>
          <cell r="F98">
            <v>7</v>
          </cell>
          <cell r="G98">
            <v>4</v>
          </cell>
          <cell r="H98">
            <v>0</v>
          </cell>
        </row>
        <row r="99">
          <cell r="D99">
            <v>0</v>
          </cell>
          <cell r="E99">
            <v>2</v>
          </cell>
          <cell r="F99">
            <v>7</v>
          </cell>
          <cell r="G99">
            <v>4</v>
          </cell>
          <cell r="H99">
            <v>0</v>
          </cell>
        </row>
        <row r="100">
          <cell r="D100">
            <v>0</v>
          </cell>
          <cell r="E100">
            <v>2</v>
          </cell>
          <cell r="F100">
            <v>7</v>
          </cell>
          <cell r="G100">
            <v>4</v>
          </cell>
          <cell r="H100">
            <v>0</v>
          </cell>
        </row>
        <row r="101">
          <cell r="D101">
            <v>0</v>
          </cell>
          <cell r="E101">
            <v>2</v>
          </cell>
          <cell r="F101">
            <v>7</v>
          </cell>
          <cell r="G101">
            <v>4</v>
          </cell>
          <cell r="H101">
            <v>0</v>
          </cell>
        </row>
        <row r="102">
          <cell r="D102">
            <v>0</v>
          </cell>
          <cell r="E102">
            <v>2</v>
          </cell>
          <cell r="F102">
            <v>7</v>
          </cell>
          <cell r="G102">
            <v>4</v>
          </cell>
          <cell r="H102">
            <v>0</v>
          </cell>
        </row>
        <row r="103">
          <cell r="D103">
            <v>0</v>
          </cell>
          <cell r="E103">
            <v>2</v>
          </cell>
          <cell r="F103">
            <v>7</v>
          </cell>
          <cell r="G103">
            <v>4</v>
          </cell>
          <cell r="H103">
            <v>0</v>
          </cell>
        </row>
        <row r="104">
          <cell r="D104">
            <v>0</v>
          </cell>
          <cell r="E104">
            <v>2</v>
          </cell>
          <cell r="F104">
            <v>7</v>
          </cell>
          <cell r="G104">
            <v>4</v>
          </cell>
          <cell r="H104">
            <v>0</v>
          </cell>
        </row>
        <row r="105">
          <cell r="D105">
            <v>0</v>
          </cell>
          <cell r="E105">
            <v>2</v>
          </cell>
          <cell r="F105">
            <v>7</v>
          </cell>
          <cell r="G105">
            <v>4</v>
          </cell>
          <cell r="H105">
            <v>0</v>
          </cell>
        </row>
        <row r="106">
          <cell r="D106">
            <v>0</v>
          </cell>
          <cell r="E106">
            <v>2</v>
          </cell>
          <cell r="F106">
            <v>7</v>
          </cell>
          <cell r="G106">
            <v>4</v>
          </cell>
          <cell r="H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</sheetData>
      <sheetData sheetId="5"/>
      <sheetData sheetId="6">
        <row r="66">
          <cell r="C66">
            <v>25151023</v>
          </cell>
        </row>
      </sheetData>
      <sheetData sheetId="7">
        <row r="67">
          <cell r="B67">
            <v>6575</v>
          </cell>
        </row>
      </sheetData>
      <sheetData sheetId="8">
        <row r="70">
          <cell r="B70">
            <v>52</v>
          </cell>
        </row>
      </sheetData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IN"/>
      <sheetName val="kWh"/>
      <sheetName val="KWHtoCC"/>
      <sheetName val="RCtoCCtable"/>
      <sheetName val="Forecast KWH"/>
      <sheetName val="Forecast BILLS"/>
      <sheetName val="DEK_WS"/>
    </sheetNames>
    <sheetDataSet>
      <sheetData sheetId="0"/>
      <sheetData sheetId="1"/>
      <sheetData sheetId="2">
        <row r="36">
          <cell r="D36">
            <v>0</v>
          </cell>
          <cell r="E36">
            <v>0</v>
          </cell>
          <cell r="F36">
            <v>0</v>
          </cell>
          <cell r="G36">
            <v>29960</v>
          </cell>
          <cell r="H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23160</v>
          </cell>
          <cell r="H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22720</v>
          </cell>
          <cell r="H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18480</v>
          </cell>
          <cell r="H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15600</v>
          </cell>
          <cell r="H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7800</v>
          </cell>
          <cell r="H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11160</v>
          </cell>
          <cell r="H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7080</v>
          </cell>
          <cell r="H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7200</v>
          </cell>
          <cell r="H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5160</v>
          </cell>
          <cell r="H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10440</v>
          </cell>
          <cell r="H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17760</v>
          </cell>
          <cell r="H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19960</v>
          </cell>
          <cell r="H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14320</v>
          </cell>
          <cell r="H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17040</v>
          </cell>
          <cell r="H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9240</v>
          </cell>
          <cell r="H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8640</v>
          </cell>
          <cell r="H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11</v>
          </cell>
          <cell r="H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11</v>
          </cell>
          <cell r="H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11</v>
          </cell>
          <cell r="H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11</v>
          </cell>
          <cell r="H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11</v>
          </cell>
          <cell r="H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11</v>
          </cell>
          <cell r="H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11</v>
          </cell>
          <cell r="H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11</v>
          </cell>
          <cell r="H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11</v>
          </cell>
          <cell r="H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11</v>
          </cell>
          <cell r="H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11</v>
          </cell>
          <cell r="H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11</v>
          </cell>
          <cell r="H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11</v>
          </cell>
          <cell r="H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11</v>
          </cell>
          <cell r="H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11</v>
          </cell>
          <cell r="H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11</v>
          </cell>
          <cell r="H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11</v>
          </cell>
          <cell r="H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</sheetData>
      <sheetData sheetId="3"/>
      <sheetData sheetId="4">
        <row r="66">
          <cell r="B66">
            <v>138735</v>
          </cell>
        </row>
      </sheetData>
      <sheetData sheetId="5">
        <row r="72">
          <cell r="B72">
            <v>132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71"/>
  <sheetViews>
    <sheetView workbookViewId="0">
      <selection activeCell="M33" sqref="M33"/>
    </sheetView>
  </sheetViews>
  <sheetFormatPr defaultRowHeight="15" x14ac:dyDescent="0.25"/>
  <cols>
    <col min="1" max="1" width="11" bestFit="1" customWidth="1"/>
    <col min="2" max="2" width="15.42578125" bestFit="1" customWidth="1"/>
    <col min="3" max="3" width="11.42578125" bestFit="1" customWidth="1"/>
    <col min="4" max="10" width="9.28515625" bestFit="1" customWidth="1"/>
    <col min="11" max="12" width="9.42578125" bestFit="1" customWidth="1"/>
    <col min="13" max="13" width="10" bestFit="1" customWidth="1"/>
    <col min="14" max="14" width="9.7109375" bestFit="1" customWidth="1"/>
    <col min="15" max="17" width="9.42578125" bestFit="1" customWidth="1"/>
    <col min="18" max="18" width="10.7109375" bestFit="1" customWidth="1"/>
    <col min="20" max="20" width="12.5703125" bestFit="1" customWidth="1"/>
    <col min="22" max="22" width="12" bestFit="1" customWidth="1"/>
    <col min="23" max="23" width="14.5703125" customWidth="1"/>
    <col min="24" max="24" width="11.28515625" bestFit="1" customWidth="1"/>
    <col min="25" max="25" width="15.28515625" bestFit="1" customWidth="1"/>
    <col min="26" max="35" width="5.140625" bestFit="1" customWidth="1"/>
    <col min="36" max="37" width="12" bestFit="1" customWidth="1"/>
    <col min="38" max="40" width="5.140625" bestFit="1" customWidth="1"/>
    <col min="41" max="41" width="12" bestFit="1" customWidth="1"/>
    <col min="43" max="43" width="12.5703125" bestFit="1" customWidth="1"/>
  </cols>
  <sheetData>
    <row r="1" spans="1:43" ht="28.5" x14ac:dyDescent="0.45">
      <c r="A1" s="3" t="s">
        <v>15</v>
      </c>
    </row>
    <row r="2" spans="1:43" x14ac:dyDescent="0.25">
      <c r="A2" t="s">
        <v>48</v>
      </c>
    </row>
    <row r="3" spans="1:43" x14ac:dyDescent="0.25">
      <c r="B3" t="s">
        <v>16</v>
      </c>
    </row>
    <row r="4" spans="1:43" x14ac:dyDescent="0.25">
      <c r="A4" t="s">
        <v>21</v>
      </c>
      <c r="B4" t="s">
        <v>0</v>
      </c>
      <c r="C4" t="s">
        <v>23</v>
      </c>
      <c r="D4" t="s">
        <v>24</v>
      </c>
      <c r="E4" t="s">
        <v>25</v>
      </c>
      <c r="F4" t="s">
        <v>26</v>
      </c>
      <c r="G4" t="s">
        <v>27</v>
      </c>
      <c r="H4" t="s">
        <v>28</v>
      </c>
      <c r="I4" t="s">
        <v>29</v>
      </c>
      <c r="J4" t="s">
        <v>30</v>
      </c>
      <c r="K4" t="s">
        <v>31</v>
      </c>
      <c r="L4" t="s">
        <v>14</v>
      </c>
      <c r="M4" t="s">
        <v>32</v>
      </c>
      <c r="N4" t="s">
        <v>33</v>
      </c>
      <c r="O4" t="s">
        <v>34</v>
      </c>
      <c r="P4" t="s">
        <v>35</v>
      </c>
      <c r="Q4" t="s">
        <v>36</v>
      </c>
      <c r="R4" t="s">
        <v>41</v>
      </c>
      <c r="T4" t="s">
        <v>13</v>
      </c>
    </row>
    <row r="5" spans="1:43" x14ac:dyDescent="0.25">
      <c r="A5" t="s">
        <v>1</v>
      </c>
      <c r="B5" s="1">
        <f>[1]KWHtoCC!D36</f>
        <v>142693837</v>
      </c>
      <c r="C5" s="1">
        <f>[2]KWHtoCC!D36</f>
        <v>0</v>
      </c>
      <c r="D5" s="1">
        <f>[3]KWHtoCC!D28</f>
        <v>0</v>
      </c>
      <c r="E5" s="1">
        <f>[4]KWHtoCC!D36</f>
        <v>0</v>
      </c>
      <c r="F5" s="1">
        <f>[5]KWHtoCC!D35</f>
        <v>0</v>
      </c>
      <c r="G5" s="1">
        <f>[6]KWHtoCC!D35</f>
        <v>0</v>
      </c>
      <c r="H5" s="1">
        <f>[7]KWHtoCC!D36</f>
        <v>0</v>
      </c>
      <c r="I5" s="1">
        <f>[8]KWHtoCC!D35</f>
        <v>0</v>
      </c>
      <c r="J5" s="1">
        <f>[9]KWHtoCC!D36</f>
        <v>0</v>
      </c>
      <c r="K5" s="1">
        <f>[10]KWHtoCC!D24</f>
        <v>0</v>
      </c>
      <c r="L5" s="1">
        <f>[11]KWHtoCC!D24</f>
        <v>0</v>
      </c>
      <c r="M5" s="1">
        <f>[12]KWHtoCC!D24</f>
        <v>3875</v>
      </c>
      <c r="N5" s="1">
        <f>[13]KWHtoCC!D24</f>
        <v>6624</v>
      </c>
      <c r="O5" s="1">
        <f>[13]KWHtoCC!O24</f>
        <v>0</v>
      </c>
      <c r="P5" s="1">
        <f>[14]KWHtoCC!D24</f>
        <v>0</v>
      </c>
      <c r="Q5" s="1">
        <f>[15]KWHtoCC!D24</f>
        <v>0</v>
      </c>
      <c r="R5" s="1">
        <f>[16]KWHtoCC!D24</f>
        <v>60896</v>
      </c>
      <c r="T5" s="2">
        <f>SUM(B5:S5)</f>
        <v>142765232</v>
      </c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Q5" s="2"/>
    </row>
    <row r="6" spans="1:43" x14ac:dyDescent="0.25">
      <c r="A6" t="s">
        <v>2</v>
      </c>
      <c r="B6" s="1">
        <f>[1]KWHtoCC!D37</f>
        <v>134803096</v>
      </c>
      <c r="C6" s="1">
        <f>[2]KWHtoCC!D37</f>
        <v>0</v>
      </c>
      <c r="D6" s="1">
        <f>[3]KWHtoCC!D29</f>
        <v>0</v>
      </c>
      <c r="E6" s="1">
        <f>[4]KWHtoCC!D37</f>
        <v>0</v>
      </c>
      <c r="F6" s="1">
        <f>[5]KWHtoCC!D36</f>
        <v>0</v>
      </c>
      <c r="G6" s="1">
        <f>[6]KWHtoCC!D36</f>
        <v>0</v>
      </c>
      <c r="H6" s="1">
        <f>[7]KWHtoCC!D37</f>
        <v>0</v>
      </c>
      <c r="I6" s="1">
        <f>[8]KWHtoCC!D36</f>
        <v>0</v>
      </c>
      <c r="J6" s="1">
        <f>[9]KWHtoCC!D37</f>
        <v>0</v>
      </c>
      <c r="K6" s="1">
        <f>[10]KWHtoCC!D25</f>
        <v>0</v>
      </c>
      <c r="L6" s="1">
        <f>[11]KWHtoCC!D25</f>
        <v>0</v>
      </c>
      <c r="M6" s="1">
        <f>[12]KWHtoCC!D25</f>
        <v>3908</v>
      </c>
      <c r="N6" s="1">
        <f>[13]KWHtoCC!D25</f>
        <v>6641</v>
      </c>
      <c r="O6" s="1">
        <f>[13]KWHtoCC!O25</f>
        <v>0</v>
      </c>
      <c r="P6" s="1">
        <f>[14]KWHtoCC!D25</f>
        <v>0</v>
      </c>
      <c r="Q6" s="1">
        <f>[15]KWHtoCC!D25</f>
        <v>0</v>
      </c>
      <c r="R6" s="1">
        <f>[16]KWHtoCC!D25</f>
        <v>60881</v>
      </c>
      <c r="T6" s="2">
        <f t="shared" ref="T6:T28" si="0">SUM(B6:S6)</f>
        <v>134874526</v>
      </c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Q6" s="2"/>
    </row>
    <row r="7" spans="1:43" x14ac:dyDescent="0.25">
      <c r="A7" t="s">
        <v>3</v>
      </c>
      <c r="B7" s="1">
        <f>[1]KWHtoCC!D38</f>
        <v>109195392</v>
      </c>
      <c r="C7" s="1">
        <f>[2]KWHtoCC!D38</f>
        <v>0</v>
      </c>
      <c r="D7" s="1">
        <f>[3]KWHtoCC!D30</f>
        <v>0</v>
      </c>
      <c r="E7" s="1">
        <f>[4]KWHtoCC!D38</f>
        <v>0</v>
      </c>
      <c r="F7" s="1">
        <f>[5]KWHtoCC!D37</f>
        <v>0</v>
      </c>
      <c r="G7" s="1">
        <f>[6]KWHtoCC!D37</f>
        <v>0</v>
      </c>
      <c r="H7" s="1">
        <f>[7]KWHtoCC!D38</f>
        <v>0</v>
      </c>
      <c r="I7" s="1">
        <f>[8]KWHtoCC!D37</f>
        <v>0</v>
      </c>
      <c r="J7" s="1">
        <f>[9]KWHtoCC!D38</f>
        <v>0</v>
      </c>
      <c r="K7" s="1">
        <f>[10]KWHtoCC!D26</f>
        <v>0</v>
      </c>
      <c r="L7" s="1">
        <f>[11]KWHtoCC!D26</f>
        <v>0</v>
      </c>
      <c r="M7" s="1">
        <f>[12]KWHtoCC!D26</f>
        <v>3908</v>
      </c>
      <c r="N7" s="1">
        <f>[13]KWHtoCC!D26</f>
        <v>6615</v>
      </c>
      <c r="O7" s="1">
        <f>[13]KWHtoCC!O26</f>
        <v>0</v>
      </c>
      <c r="P7" s="1">
        <f>[14]KWHtoCC!D26</f>
        <v>0</v>
      </c>
      <c r="Q7" s="1">
        <f>[15]KWHtoCC!D26</f>
        <v>0</v>
      </c>
      <c r="R7" s="1">
        <f>[16]KWHtoCC!D26</f>
        <v>60721</v>
      </c>
      <c r="T7" s="2">
        <f t="shared" si="0"/>
        <v>109266636</v>
      </c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Q7" s="2"/>
    </row>
    <row r="8" spans="1:43" x14ac:dyDescent="0.25">
      <c r="A8" t="s">
        <v>4</v>
      </c>
      <c r="B8" s="1">
        <f>[1]KWHtoCC!D39</f>
        <v>91507797</v>
      </c>
      <c r="C8" s="1">
        <f>[2]KWHtoCC!D39</f>
        <v>0</v>
      </c>
      <c r="D8" s="1">
        <f>[3]KWHtoCC!D31</f>
        <v>0</v>
      </c>
      <c r="E8" s="1">
        <f>[4]KWHtoCC!D39</f>
        <v>0</v>
      </c>
      <c r="F8" s="1">
        <f>[5]KWHtoCC!D38</f>
        <v>0</v>
      </c>
      <c r="G8" s="1">
        <f>[6]KWHtoCC!D38</f>
        <v>0</v>
      </c>
      <c r="H8" s="1">
        <f>[7]KWHtoCC!D39</f>
        <v>0</v>
      </c>
      <c r="I8" s="1">
        <f>[8]KWHtoCC!D38</f>
        <v>0</v>
      </c>
      <c r="J8" s="1">
        <f>[9]KWHtoCC!D39</f>
        <v>0</v>
      </c>
      <c r="K8" s="1">
        <f>[10]KWHtoCC!D27</f>
        <v>0</v>
      </c>
      <c r="L8" s="1">
        <f>[11]KWHtoCC!D27</f>
        <v>0</v>
      </c>
      <c r="M8" s="1">
        <f>[12]KWHtoCC!D27</f>
        <v>3968</v>
      </c>
      <c r="N8" s="1">
        <f>[13]KWHtoCC!D27</f>
        <v>6633</v>
      </c>
      <c r="O8" s="1">
        <f>[13]KWHtoCC!O27</f>
        <v>0</v>
      </c>
      <c r="P8" s="1">
        <f>[14]KWHtoCC!D27</f>
        <v>0</v>
      </c>
      <c r="Q8" s="1">
        <f>[15]KWHtoCC!D27</f>
        <v>0</v>
      </c>
      <c r="R8" s="1">
        <f>[16]KWHtoCC!D27</f>
        <v>60745</v>
      </c>
      <c r="T8" s="2">
        <f t="shared" si="0"/>
        <v>91579143</v>
      </c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Q8" s="2"/>
    </row>
    <row r="9" spans="1:43" x14ac:dyDescent="0.25">
      <c r="A9" t="s">
        <v>5</v>
      </c>
      <c r="B9" s="1">
        <f>[1]KWHtoCC!D40</f>
        <v>82237219</v>
      </c>
      <c r="C9" s="1">
        <f>[2]KWHtoCC!D40</f>
        <v>0</v>
      </c>
      <c r="D9" s="1">
        <f>[3]KWHtoCC!D32</f>
        <v>0</v>
      </c>
      <c r="E9" s="1">
        <f>[4]KWHtoCC!D40</f>
        <v>0</v>
      </c>
      <c r="F9" s="1">
        <f>[5]KWHtoCC!D39</f>
        <v>0</v>
      </c>
      <c r="G9" s="1">
        <f>[6]KWHtoCC!D39</f>
        <v>0</v>
      </c>
      <c r="H9" s="1">
        <f>[7]KWHtoCC!D40</f>
        <v>0</v>
      </c>
      <c r="I9" s="1">
        <f>[8]KWHtoCC!D39</f>
        <v>0</v>
      </c>
      <c r="J9" s="1">
        <f>[9]KWHtoCC!D40</f>
        <v>0</v>
      </c>
      <c r="K9" s="1">
        <f>[10]KWHtoCC!D28</f>
        <v>0</v>
      </c>
      <c r="L9" s="1">
        <f>[11]KWHtoCC!D28</f>
        <v>0</v>
      </c>
      <c r="M9" s="1">
        <f>[12]KWHtoCC!D28</f>
        <v>3980</v>
      </c>
      <c r="N9" s="1">
        <f>[13]KWHtoCC!D28</f>
        <v>6690</v>
      </c>
      <c r="O9" s="1">
        <f>[13]KWHtoCC!O28</f>
        <v>0</v>
      </c>
      <c r="P9" s="1">
        <f>[14]KWHtoCC!D28</f>
        <v>0</v>
      </c>
      <c r="Q9" s="1">
        <f>[15]KWHtoCC!D28</f>
        <v>0</v>
      </c>
      <c r="R9" s="1">
        <f>[16]KWHtoCC!D28</f>
        <v>60837</v>
      </c>
      <c r="T9" s="2">
        <f t="shared" si="0"/>
        <v>82308726</v>
      </c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Q9" s="2"/>
    </row>
    <row r="10" spans="1:43" x14ac:dyDescent="0.25">
      <c r="A10" t="s">
        <v>6</v>
      </c>
      <c r="B10" s="1">
        <f>[1]KWHtoCC!D41</f>
        <v>118317671</v>
      </c>
      <c r="C10" s="1">
        <f>[2]KWHtoCC!D41</f>
        <v>0</v>
      </c>
      <c r="D10" s="4">
        <v>0</v>
      </c>
      <c r="E10" s="1">
        <f>[4]KWHtoCC!D41</f>
        <v>0</v>
      </c>
      <c r="F10" s="1">
        <f>[5]KWHtoCC!D40</f>
        <v>0</v>
      </c>
      <c r="G10" s="1">
        <f>[6]KWHtoCC!D40</f>
        <v>0</v>
      </c>
      <c r="H10" s="1">
        <f>[7]KWHtoCC!D41</f>
        <v>0</v>
      </c>
      <c r="I10" s="1">
        <f>[8]KWHtoCC!D40</f>
        <v>0</v>
      </c>
      <c r="J10" s="1">
        <f>[9]KWHtoCC!D41</f>
        <v>0</v>
      </c>
      <c r="K10" s="1">
        <f>[10]KWHtoCC!D29</f>
        <v>0</v>
      </c>
      <c r="L10" s="1">
        <f>[11]KWHtoCC!D29</f>
        <v>0</v>
      </c>
      <c r="M10" s="1">
        <f>[12]KWHtoCC!D29</f>
        <v>3955</v>
      </c>
      <c r="N10" s="1">
        <f>[13]KWHtoCC!D29</f>
        <v>6763</v>
      </c>
      <c r="O10" s="1">
        <f>[13]KWHtoCC!O29</f>
        <v>0</v>
      </c>
      <c r="P10" s="1">
        <f>[14]KWHtoCC!D29</f>
        <v>0</v>
      </c>
      <c r="Q10" s="1">
        <f>[15]KWHtoCC!D29</f>
        <v>0</v>
      </c>
      <c r="R10" s="1">
        <f>[16]KWHtoCC!D29</f>
        <v>61055</v>
      </c>
      <c r="T10" s="2">
        <f t="shared" si="0"/>
        <v>118389444</v>
      </c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Q10" s="2"/>
    </row>
    <row r="11" spans="1:43" x14ac:dyDescent="0.25">
      <c r="A11" t="s">
        <v>7</v>
      </c>
      <c r="B11" s="1">
        <f>[1]KWHtoCC!D42</f>
        <v>146464510</v>
      </c>
      <c r="C11" s="1">
        <f>[2]KWHtoCC!D42</f>
        <v>0</v>
      </c>
      <c r="D11" s="4">
        <v>0</v>
      </c>
      <c r="E11" s="1">
        <f>[4]KWHtoCC!D42</f>
        <v>0</v>
      </c>
      <c r="F11" s="1">
        <f>[5]KWHtoCC!D41</f>
        <v>0</v>
      </c>
      <c r="G11" s="1">
        <f>[6]KWHtoCC!D41</f>
        <v>0</v>
      </c>
      <c r="H11" s="1">
        <f>[7]KWHtoCC!D42</f>
        <v>0</v>
      </c>
      <c r="I11" s="1">
        <f>[8]KWHtoCC!D41</f>
        <v>0</v>
      </c>
      <c r="J11" s="1">
        <f>[9]KWHtoCC!D42</f>
        <v>0</v>
      </c>
      <c r="K11" s="1">
        <f>[10]KWHtoCC!D30</f>
        <v>0</v>
      </c>
      <c r="L11" s="1">
        <f>[11]KWHtoCC!D30</f>
        <v>0</v>
      </c>
      <c r="M11" s="1">
        <f>[12]KWHtoCC!D30</f>
        <v>3956</v>
      </c>
      <c r="N11" s="1">
        <f>[13]KWHtoCC!D30</f>
        <v>6677</v>
      </c>
      <c r="O11" s="1">
        <f>[13]KWHtoCC!O30</f>
        <v>0</v>
      </c>
      <c r="P11" s="1">
        <f>[14]KWHtoCC!D30</f>
        <v>0</v>
      </c>
      <c r="Q11" s="1">
        <f>[15]KWHtoCC!D30</f>
        <v>0</v>
      </c>
      <c r="R11" s="1">
        <f>[16]KWHtoCC!D30</f>
        <v>61089</v>
      </c>
      <c r="T11" s="2">
        <f t="shared" si="0"/>
        <v>146536232</v>
      </c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Q11" s="2"/>
    </row>
    <row r="12" spans="1:43" x14ac:dyDescent="0.25">
      <c r="A12" t="s">
        <v>8</v>
      </c>
      <c r="B12" s="1">
        <f>[1]KWHtoCC!D43</f>
        <v>161117811</v>
      </c>
      <c r="C12" s="1">
        <f>[2]KWHtoCC!D43</f>
        <v>0</v>
      </c>
      <c r="D12" s="4">
        <v>0</v>
      </c>
      <c r="E12" s="1">
        <f>[4]KWHtoCC!D43</f>
        <v>0</v>
      </c>
      <c r="F12" s="1">
        <f>[5]KWHtoCC!D42</f>
        <v>0</v>
      </c>
      <c r="G12" s="1">
        <f>[6]KWHtoCC!D42</f>
        <v>0</v>
      </c>
      <c r="H12" s="1">
        <f>[7]KWHtoCC!D43</f>
        <v>0</v>
      </c>
      <c r="I12" s="1">
        <f>[8]KWHtoCC!D42</f>
        <v>0</v>
      </c>
      <c r="J12" s="1">
        <f>[9]KWHtoCC!D43</f>
        <v>0</v>
      </c>
      <c r="K12" s="1">
        <f>[10]KWHtoCC!D31</f>
        <v>0</v>
      </c>
      <c r="L12" s="1">
        <f>[11]KWHtoCC!D31</f>
        <v>0</v>
      </c>
      <c r="M12" s="1">
        <f>[12]KWHtoCC!D31</f>
        <v>3992</v>
      </c>
      <c r="N12" s="1">
        <f>[13]KWHtoCC!D31</f>
        <v>6627</v>
      </c>
      <c r="O12" s="1">
        <f>[13]KWHtoCC!O31</f>
        <v>0</v>
      </c>
      <c r="P12" s="1">
        <f>[14]KWHtoCC!D31</f>
        <v>0</v>
      </c>
      <c r="Q12" s="1">
        <f>[15]KWHtoCC!D31</f>
        <v>0</v>
      </c>
      <c r="R12" s="1">
        <f>[16]KWHtoCC!D31</f>
        <v>60949</v>
      </c>
      <c r="T12" s="2">
        <f t="shared" si="0"/>
        <v>161189379</v>
      </c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Q12" s="2"/>
    </row>
    <row r="13" spans="1:43" x14ac:dyDescent="0.25">
      <c r="A13" t="s">
        <v>9</v>
      </c>
      <c r="B13" s="1">
        <f>[1]KWHtoCC!D44</f>
        <v>149108027</v>
      </c>
      <c r="C13" s="1">
        <f>[2]KWHtoCC!D44</f>
        <v>0</v>
      </c>
      <c r="D13" s="4">
        <v>0</v>
      </c>
      <c r="E13" s="1">
        <f>[4]KWHtoCC!D44</f>
        <v>0</v>
      </c>
      <c r="F13" s="1">
        <f>[5]KWHtoCC!D43</f>
        <v>0</v>
      </c>
      <c r="G13" s="1">
        <f>[6]KWHtoCC!D43</f>
        <v>0</v>
      </c>
      <c r="H13" s="1">
        <f>[7]KWHtoCC!D44</f>
        <v>0</v>
      </c>
      <c r="I13" s="1">
        <f>[8]KWHtoCC!D43</f>
        <v>0</v>
      </c>
      <c r="J13" s="1">
        <f>[9]KWHtoCC!D44</f>
        <v>0</v>
      </c>
      <c r="K13" s="1">
        <f>[10]KWHtoCC!D32</f>
        <v>0</v>
      </c>
      <c r="L13" s="1">
        <f>[11]KWHtoCC!D32</f>
        <v>0</v>
      </c>
      <c r="M13" s="1">
        <f>[12]KWHtoCC!D32</f>
        <v>3991</v>
      </c>
      <c r="N13" s="1">
        <f>[13]KWHtoCC!D32</f>
        <v>6600</v>
      </c>
      <c r="O13" s="1">
        <f>[13]KWHtoCC!O32</f>
        <v>0</v>
      </c>
      <c r="P13" s="1">
        <f>[14]KWHtoCC!D32</f>
        <v>0</v>
      </c>
      <c r="Q13" s="1">
        <f>[15]KWHtoCC!D32</f>
        <v>0</v>
      </c>
      <c r="R13" s="1">
        <f>[16]KWHtoCC!D32</f>
        <v>60634</v>
      </c>
      <c r="T13" s="2">
        <f t="shared" si="0"/>
        <v>149179252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Q13" s="2"/>
    </row>
    <row r="14" spans="1:43" x14ac:dyDescent="0.25">
      <c r="A14" t="s">
        <v>10</v>
      </c>
      <c r="B14" s="1">
        <f>[1]KWHtoCC!D45</f>
        <v>103247656</v>
      </c>
      <c r="C14" s="1">
        <f>[2]KWHtoCC!D45</f>
        <v>0</v>
      </c>
      <c r="D14" s="1">
        <f>[3]KWHtoCC!D33</f>
        <v>0</v>
      </c>
      <c r="E14" s="1">
        <f>[4]KWHtoCC!D45</f>
        <v>0</v>
      </c>
      <c r="F14" s="1">
        <f>[5]KWHtoCC!D44</f>
        <v>0</v>
      </c>
      <c r="G14" s="1">
        <f>[6]KWHtoCC!D44</f>
        <v>0</v>
      </c>
      <c r="H14" s="1">
        <f>[7]KWHtoCC!D45</f>
        <v>0</v>
      </c>
      <c r="I14" s="1">
        <f>[8]KWHtoCC!D44</f>
        <v>0</v>
      </c>
      <c r="J14" s="1">
        <f>[9]KWHtoCC!D45</f>
        <v>0</v>
      </c>
      <c r="K14" s="1">
        <f>[10]KWHtoCC!D33</f>
        <v>0</v>
      </c>
      <c r="L14" s="1">
        <f>[11]KWHtoCC!D33</f>
        <v>0</v>
      </c>
      <c r="M14" s="1">
        <f>[12]KWHtoCC!D33</f>
        <v>4014</v>
      </c>
      <c r="N14" s="1">
        <f>[13]KWHtoCC!D33</f>
        <v>6599</v>
      </c>
      <c r="O14" s="1">
        <f>[13]KWHtoCC!O33</f>
        <v>0</v>
      </c>
      <c r="P14" s="1">
        <f>[14]KWHtoCC!D33</f>
        <v>0</v>
      </c>
      <c r="Q14" s="1">
        <f>[15]KWHtoCC!D33</f>
        <v>0</v>
      </c>
      <c r="R14" s="1">
        <f>[16]KWHtoCC!D33</f>
        <v>60472</v>
      </c>
      <c r="T14" s="2">
        <f t="shared" si="0"/>
        <v>103318741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Q14" s="2"/>
    </row>
    <row r="15" spans="1:43" x14ac:dyDescent="0.25">
      <c r="A15" t="s">
        <v>11</v>
      </c>
      <c r="B15" s="1">
        <f>[1]KWHtoCC!D46</f>
        <v>85329490</v>
      </c>
      <c r="C15" s="1">
        <f>[2]KWHtoCC!D46</f>
        <v>0</v>
      </c>
      <c r="D15" s="1">
        <f>[3]KWHtoCC!D34</f>
        <v>0</v>
      </c>
      <c r="E15" s="1">
        <f>[4]KWHtoCC!D46</f>
        <v>0</v>
      </c>
      <c r="F15" s="1">
        <f>[5]KWHtoCC!D45</f>
        <v>0</v>
      </c>
      <c r="G15" s="1">
        <f>[6]KWHtoCC!D45</f>
        <v>0</v>
      </c>
      <c r="H15" s="1">
        <f>[7]KWHtoCC!D46</f>
        <v>0</v>
      </c>
      <c r="I15" s="1">
        <f>[8]KWHtoCC!D45</f>
        <v>0</v>
      </c>
      <c r="J15" s="1">
        <f>[9]KWHtoCC!D46</f>
        <v>0</v>
      </c>
      <c r="K15" s="1">
        <f>[10]KWHtoCC!D34</f>
        <v>0</v>
      </c>
      <c r="L15" s="1">
        <f>[11]KWHtoCC!D34</f>
        <v>0</v>
      </c>
      <c r="M15" s="1">
        <f>[12]KWHtoCC!D34</f>
        <v>4015</v>
      </c>
      <c r="N15" s="1">
        <f>[13]KWHtoCC!D34</f>
        <v>6640</v>
      </c>
      <c r="O15" s="1">
        <f>[13]KWHtoCC!O34</f>
        <v>0</v>
      </c>
      <c r="P15" s="1">
        <f>[14]KWHtoCC!D34</f>
        <v>0</v>
      </c>
      <c r="Q15" s="1">
        <f>[15]KWHtoCC!D34</f>
        <v>0</v>
      </c>
      <c r="R15" s="1">
        <f>[16]KWHtoCC!D34</f>
        <v>60534</v>
      </c>
      <c r="T15" s="2">
        <f t="shared" si="0"/>
        <v>85400679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Q15" s="2"/>
    </row>
    <row r="16" spans="1:43" x14ac:dyDescent="0.25">
      <c r="A16" t="s">
        <v>12</v>
      </c>
      <c r="B16" s="1">
        <f>[1]KWHtoCC!D47</f>
        <v>125964878</v>
      </c>
      <c r="C16" s="1">
        <f>[2]KWHtoCC!D47</f>
        <v>0</v>
      </c>
      <c r="D16" s="1">
        <f>[3]KWHtoCC!D35</f>
        <v>0</v>
      </c>
      <c r="E16" s="1">
        <f>[4]KWHtoCC!D47</f>
        <v>0</v>
      </c>
      <c r="F16" s="1">
        <f>[5]KWHtoCC!D46</f>
        <v>0</v>
      </c>
      <c r="G16" s="1">
        <f>[6]KWHtoCC!D46</f>
        <v>0</v>
      </c>
      <c r="H16" s="1">
        <f>[7]KWHtoCC!D47</f>
        <v>0</v>
      </c>
      <c r="I16" s="1">
        <f>[8]KWHtoCC!D46</f>
        <v>0</v>
      </c>
      <c r="J16" s="1">
        <f>[9]KWHtoCC!D47</f>
        <v>0</v>
      </c>
      <c r="K16" s="1">
        <f>[10]KWHtoCC!D35</f>
        <v>0</v>
      </c>
      <c r="L16" s="1">
        <f>[11]KWHtoCC!D35</f>
        <v>0</v>
      </c>
      <c r="M16" s="1">
        <f>[12]KWHtoCC!D35</f>
        <v>3971</v>
      </c>
      <c r="N16" s="1">
        <f>[13]KWHtoCC!D35</f>
        <v>6606</v>
      </c>
      <c r="O16" s="1">
        <f>[13]KWHtoCC!O35</f>
        <v>0</v>
      </c>
      <c r="P16" s="1">
        <f>[14]KWHtoCC!D35</f>
        <v>0</v>
      </c>
      <c r="Q16" s="1">
        <f>[15]KWHtoCC!D35</f>
        <v>0</v>
      </c>
      <c r="R16" s="1">
        <f>[16]KWHtoCC!D35</f>
        <v>60786</v>
      </c>
      <c r="T16" s="2">
        <f t="shared" si="0"/>
        <v>126036241</v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Q16" s="2"/>
    </row>
    <row r="17" spans="1:43" x14ac:dyDescent="0.25">
      <c r="A17" s="7">
        <v>42736</v>
      </c>
      <c r="B17" s="1">
        <f>[1]KWHtoCC!D48</f>
        <v>152447043</v>
      </c>
      <c r="C17" s="1">
        <f>[2]KWHtoCC!D48</f>
        <v>0</v>
      </c>
      <c r="D17" s="1">
        <f>[3]KWHtoCC!D36</f>
        <v>0</v>
      </c>
      <c r="E17" s="1">
        <f>[4]KWHtoCC!D48</f>
        <v>0</v>
      </c>
      <c r="F17" s="1">
        <f>[5]KWHtoCC!D47</f>
        <v>0</v>
      </c>
      <c r="G17" s="1">
        <f>[6]KWHtoCC!D47</f>
        <v>0</v>
      </c>
      <c r="H17" s="1">
        <f>[7]KWHtoCC!D48</f>
        <v>0</v>
      </c>
      <c r="I17" s="1">
        <f>[8]KWHtoCC!D47</f>
        <v>0</v>
      </c>
      <c r="J17" s="1">
        <f>[9]KWHtoCC!D48</f>
        <v>0</v>
      </c>
      <c r="K17" s="1">
        <f>[17]KWHtoCC!D24</f>
        <v>0</v>
      </c>
      <c r="L17" s="1">
        <f>[18]KWHtoCC!D24</f>
        <v>0</v>
      </c>
      <c r="M17" s="1">
        <f>[19]KWHtoCC!D24</f>
        <v>64234</v>
      </c>
      <c r="N17" s="1">
        <f>[20]KWHtoCC!D24</f>
        <v>0</v>
      </c>
      <c r="O17" s="1">
        <f>[20]KWHtoCC!O24</f>
        <v>0</v>
      </c>
      <c r="P17" s="1">
        <f>[21]KWHtoCC!D24</f>
        <v>0</v>
      </c>
      <c r="Q17" s="1">
        <f>[22]KWHtoCC!D24</f>
        <v>0</v>
      </c>
      <c r="R17" s="1">
        <f>[23]KWHtoCC!D24</f>
        <v>447</v>
      </c>
      <c r="T17" s="2">
        <f t="shared" si="0"/>
        <v>152511724</v>
      </c>
      <c r="X17" s="7"/>
      <c r="AA17" s="1"/>
      <c r="AQ17" s="2"/>
    </row>
    <row r="18" spans="1:43" x14ac:dyDescent="0.25">
      <c r="A18" s="7">
        <v>42767</v>
      </c>
      <c r="B18" s="1">
        <f>[1]KWHtoCC!D49</f>
        <v>117265243</v>
      </c>
      <c r="C18" s="1">
        <f>[2]KWHtoCC!D49</f>
        <v>0</v>
      </c>
      <c r="D18" s="1">
        <f>[3]KWHtoCC!D37</f>
        <v>0</v>
      </c>
      <c r="E18" s="1">
        <f>[4]KWHtoCC!D49</f>
        <v>0</v>
      </c>
      <c r="F18" s="1">
        <f>[5]KWHtoCC!D48</f>
        <v>0</v>
      </c>
      <c r="G18" s="1">
        <f>[6]KWHtoCC!D48</f>
        <v>0</v>
      </c>
      <c r="H18" s="1">
        <f>[7]KWHtoCC!D49</f>
        <v>0</v>
      </c>
      <c r="I18" s="1">
        <f>[8]KWHtoCC!D48</f>
        <v>0</v>
      </c>
      <c r="J18" s="1">
        <f>[9]KWHtoCC!D49</f>
        <v>0</v>
      </c>
      <c r="K18" s="1">
        <f>[17]KWHtoCC!D25</f>
        <v>0</v>
      </c>
      <c r="L18" s="1">
        <f>[18]KWHtoCC!D25</f>
        <v>0</v>
      </c>
      <c r="M18" s="1">
        <f>[19]KWHtoCC!D25</f>
        <v>64545</v>
      </c>
      <c r="N18" s="1">
        <f>[20]KWHtoCC!D25</f>
        <v>26</v>
      </c>
      <c r="O18" s="1">
        <f>[20]KWHtoCC!O25</f>
        <v>0</v>
      </c>
      <c r="P18" s="1">
        <f>[21]KWHtoCC!D25</f>
        <v>0</v>
      </c>
      <c r="Q18" s="1">
        <f>[22]KWHtoCC!D25</f>
        <v>0</v>
      </c>
      <c r="R18" s="1">
        <f>[23]KWHtoCC!D25</f>
        <v>404</v>
      </c>
      <c r="T18" s="2">
        <f t="shared" si="0"/>
        <v>117330218</v>
      </c>
      <c r="X18" s="7"/>
      <c r="AA18" s="1"/>
      <c r="AQ18" s="2"/>
    </row>
    <row r="19" spans="1:43" x14ac:dyDescent="0.25">
      <c r="A19" s="7">
        <v>42795</v>
      </c>
      <c r="B19" s="1">
        <f>[1]KWHtoCC!D50</f>
        <v>105385198</v>
      </c>
      <c r="C19" s="1">
        <f>[2]KWHtoCC!D50</f>
        <v>0</v>
      </c>
      <c r="D19" s="1">
        <f>[3]KWHtoCC!D38</f>
        <v>0</v>
      </c>
      <c r="E19" s="1">
        <f>[4]KWHtoCC!D50</f>
        <v>0</v>
      </c>
      <c r="F19" s="1">
        <f>[5]KWHtoCC!D49</f>
        <v>0</v>
      </c>
      <c r="G19" s="1">
        <f>[6]KWHtoCC!D49</f>
        <v>0</v>
      </c>
      <c r="H19" s="1">
        <f>[7]KWHtoCC!D50</f>
        <v>0</v>
      </c>
      <c r="I19" s="1">
        <f>[8]KWHtoCC!D49</f>
        <v>0</v>
      </c>
      <c r="J19" s="1">
        <f>[9]KWHtoCC!D50</f>
        <v>0</v>
      </c>
      <c r="K19" s="1">
        <f>[17]KWHtoCC!D26</f>
        <v>0</v>
      </c>
      <c r="L19" s="1">
        <f>[18]KWHtoCC!D26</f>
        <v>0</v>
      </c>
      <c r="M19" s="1">
        <f>[19]KWHtoCC!D26</f>
        <v>64963</v>
      </c>
      <c r="N19" s="1">
        <f>[20]KWHtoCC!D26</f>
        <v>0</v>
      </c>
      <c r="O19" s="1">
        <f>[20]KWHtoCC!O26</f>
        <v>0</v>
      </c>
      <c r="P19" s="1">
        <f>[21]KWHtoCC!D26</f>
        <v>0</v>
      </c>
      <c r="Q19" s="1">
        <f>[22]KWHtoCC!D26</f>
        <v>0</v>
      </c>
      <c r="R19" s="1">
        <f>[23]KWHtoCC!D26</f>
        <v>36</v>
      </c>
      <c r="T19" s="2">
        <f t="shared" si="0"/>
        <v>105450197</v>
      </c>
      <c r="X19" s="7"/>
      <c r="AQ19" s="2"/>
    </row>
    <row r="20" spans="1:43" x14ac:dyDescent="0.25">
      <c r="A20" s="7">
        <v>42826</v>
      </c>
      <c r="B20" s="1">
        <f>[1]KWHtoCC!D51</f>
        <v>92637572</v>
      </c>
      <c r="C20" s="1">
        <f>[2]KWHtoCC!D51</f>
        <v>0</v>
      </c>
      <c r="D20" s="1">
        <f>[3]KWHtoCC!D39</f>
        <v>0</v>
      </c>
      <c r="E20" s="1">
        <f>[4]KWHtoCC!D51</f>
        <v>0</v>
      </c>
      <c r="F20" s="1">
        <f>[5]KWHtoCC!D50</f>
        <v>0</v>
      </c>
      <c r="G20" s="1">
        <f>[6]KWHtoCC!D50</f>
        <v>0</v>
      </c>
      <c r="H20" s="1">
        <f>[7]KWHtoCC!D51</f>
        <v>0</v>
      </c>
      <c r="I20" s="1">
        <f>[8]KWHtoCC!D50</f>
        <v>0</v>
      </c>
      <c r="J20" s="1">
        <f>[9]KWHtoCC!D51</f>
        <v>0</v>
      </c>
      <c r="K20" s="1">
        <f>[17]KWHtoCC!D27</f>
        <v>0</v>
      </c>
      <c r="L20" s="1">
        <f>[18]KWHtoCC!D27</f>
        <v>0</v>
      </c>
      <c r="M20" s="1">
        <f>[19]KWHtoCC!D27</f>
        <v>64730</v>
      </c>
      <c r="N20" s="1">
        <f>[20]KWHtoCC!D27</f>
        <v>0</v>
      </c>
      <c r="O20" s="1">
        <f>[20]KWHtoCC!O27</f>
        <v>0</v>
      </c>
      <c r="P20" s="1">
        <f>[21]KWHtoCC!D27</f>
        <v>0</v>
      </c>
      <c r="Q20" s="1">
        <f>[22]KWHtoCC!D27</f>
        <v>0</v>
      </c>
      <c r="R20" s="1">
        <f>[23]KWHtoCC!D27</f>
        <v>41</v>
      </c>
      <c r="T20" s="2">
        <f t="shared" si="0"/>
        <v>92702343</v>
      </c>
      <c r="X20" s="7"/>
      <c r="AQ20" s="2"/>
    </row>
    <row r="21" spans="1:43" x14ac:dyDescent="0.25">
      <c r="A21" s="7">
        <v>42856</v>
      </c>
      <c r="B21" s="1">
        <f>[1]KWHtoCC!D52</f>
        <v>88974901</v>
      </c>
      <c r="C21" s="1">
        <f>[2]KWHtoCC!D52</f>
        <v>0</v>
      </c>
      <c r="D21" s="1">
        <f>[3]KWHtoCC!D40</f>
        <v>0</v>
      </c>
      <c r="E21" s="1">
        <f>[4]KWHtoCC!D52</f>
        <v>0</v>
      </c>
      <c r="F21" s="1">
        <f>[5]KWHtoCC!D51</f>
        <v>0</v>
      </c>
      <c r="G21" s="1">
        <f>[6]KWHtoCC!D51</f>
        <v>0</v>
      </c>
      <c r="H21" s="1">
        <f>[7]KWHtoCC!D52</f>
        <v>0</v>
      </c>
      <c r="I21" s="1">
        <f>[8]KWHtoCC!D51</f>
        <v>0</v>
      </c>
      <c r="J21" s="1">
        <f>[9]KWHtoCC!D52</f>
        <v>0</v>
      </c>
      <c r="K21" s="1">
        <f>[17]KWHtoCC!D28</f>
        <v>0</v>
      </c>
      <c r="L21" s="1">
        <f>[18]KWHtoCC!D28</f>
        <v>0</v>
      </c>
      <c r="M21" s="1">
        <f>[19]KWHtoCC!D28</f>
        <v>64595</v>
      </c>
      <c r="N21" s="1">
        <f>[20]KWHtoCC!D28</f>
        <v>0</v>
      </c>
      <c r="O21" s="1">
        <f>[20]KWHtoCC!O28</f>
        <v>0</v>
      </c>
      <c r="P21" s="1">
        <f>[21]KWHtoCC!D28</f>
        <v>0</v>
      </c>
      <c r="Q21" s="1">
        <f>[22]KWHtoCC!D28</f>
        <v>0</v>
      </c>
      <c r="R21" s="1">
        <f>[23]KWHtoCC!D28</f>
        <v>81</v>
      </c>
      <c r="T21" s="2">
        <f t="shared" si="0"/>
        <v>89039577</v>
      </c>
      <c r="X21" s="7"/>
      <c r="AQ21" s="2"/>
    </row>
    <row r="22" spans="1:43" x14ac:dyDescent="0.25">
      <c r="A22" s="7">
        <v>42887</v>
      </c>
      <c r="B22" s="1">
        <f>[1]KWHtoCC!D53</f>
        <v>0</v>
      </c>
      <c r="C22" s="1">
        <f>[2]KWHtoCC!D53</f>
        <v>0</v>
      </c>
      <c r="D22" s="4">
        <v>0</v>
      </c>
      <c r="E22" s="1">
        <f>[4]KWHtoCC!D53</f>
        <v>0</v>
      </c>
      <c r="F22" s="1">
        <f>[5]KWHtoCC!D52</f>
        <v>0</v>
      </c>
      <c r="G22" s="1">
        <f>[6]KWHtoCC!D52</f>
        <v>0</v>
      </c>
      <c r="H22" s="1">
        <f>[7]KWHtoCC!D53</f>
        <v>0</v>
      </c>
      <c r="I22" s="1">
        <f>[8]KWHtoCC!D52</f>
        <v>0</v>
      </c>
      <c r="J22" s="1">
        <f>[9]KWHtoCC!D53</f>
        <v>0</v>
      </c>
      <c r="K22" s="1">
        <f>[17]KWHtoCC!D29</f>
        <v>0</v>
      </c>
      <c r="L22" s="1">
        <f>[18]KWHtoCC!D29</f>
        <v>0</v>
      </c>
      <c r="M22" s="1">
        <f>[19]KWHtoCC!D29</f>
        <v>38</v>
      </c>
      <c r="N22" s="1">
        <f>[20]KWHtoCC!D29</f>
        <v>0</v>
      </c>
      <c r="O22" s="1">
        <f>[20]KWHtoCC!O29</f>
        <v>0</v>
      </c>
      <c r="P22" s="1">
        <f>[21]KWHtoCC!D29</f>
        <v>0</v>
      </c>
      <c r="Q22" s="1">
        <f>[22]KWHtoCC!D29</f>
        <v>0</v>
      </c>
      <c r="R22" s="1">
        <f>[23]KWHtoCC!D29</f>
        <v>0</v>
      </c>
      <c r="T22" s="2">
        <f t="shared" si="0"/>
        <v>38</v>
      </c>
      <c r="X22" s="7"/>
      <c r="AQ22" s="2"/>
    </row>
    <row r="23" spans="1:43" x14ac:dyDescent="0.25">
      <c r="A23" s="7">
        <v>42917</v>
      </c>
      <c r="B23" s="1">
        <f>[1]KWHtoCC!D54</f>
        <v>0</v>
      </c>
      <c r="C23" s="1">
        <f>[2]KWHtoCC!D54</f>
        <v>0</v>
      </c>
      <c r="D23" s="4">
        <v>0</v>
      </c>
      <c r="E23" s="1">
        <f>[4]KWHtoCC!D54</f>
        <v>0</v>
      </c>
      <c r="F23" s="1">
        <f>[5]KWHtoCC!D53</f>
        <v>0</v>
      </c>
      <c r="G23" s="1">
        <f>[6]KWHtoCC!D53</f>
        <v>0</v>
      </c>
      <c r="H23" s="1">
        <f>[7]KWHtoCC!D54</f>
        <v>0</v>
      </c>
      <c r="I23" s="1">
        <f>[8]KWHtoCC!D53</f>
        <v>0</v>
      </c>
      <c r="J23" s="1">
        <f>[9]KWHtoCC!D54</f>
        <v>0</v>
      </c>
      <c r="K23" s="1">
        <f>[17]KWHtoCC!D30</f>
        <v>0</v>
      </c>
      <c r="L23" s="1">
        <f>[18]KWHtoCC!D30</f>
        <v>0</v>
      </c>
      <c r="M23" s="1">
        <f>[19]KWHtoCC!D30</f>
        <v>0</v>
      </c>
      <c r="N23" s="1">
        <f>[20]KWHtoCC!D30</f>
        <v>0</v>
      </c>
      <c r="O23" s="1">
        <f>[20]KWHtoCC!O30</f>
        <v>0</v>
      </c>
      <c r="P23" s="1">
        <f>[21]KWHtoCC!D30</f>
        <v>0</v>
      </c>
      <c r="Q23" s="1">
        <f>[22]KWHtoCC!D30</f>
        <v>0</v>
      </c>
      <c r="R23" s="1">
        <f>[23]KWHtoCC!D30</f>
        <v>0</v>
      </c>
      <c r="T23" s="2">
        <f t="shared" si="0"/>
        <v>0</v>
      </c>
      <c r="X23" s="7"/>
      <c r="AQ23" s="2"/>
    </row>
    <row r="24" spans="1:43" x14ac:dyDescent="0.25">
      <c r="A24" s="7">
        <v>42948</v>
      </c>
      <c r="B24" s="1">
        <f>[1]KWHtoCC!D55</f>
        <v>0</v>
      </c>
      <c r="C24" s="1">
        <f>[2]KWHtoCC!D55</f>
        <v>0</v>
      </c>
      <c r="D24" s="4">
        <v>0</v>
      </c>
      <c r="E24" s="1">
        <f>[4]KWHtoCC!D55</f>
        <v>0</v>
      </c>
      <c r="F24" s="1">
        <f>[5]KWHtoCC!D54</f>
        <v>0</v>
      </c>
      <c r="G24" s="1">
        <f>[6]KWHtoCC!D54</f>
        <v>0</v>
      </c>
      <c r="H24" s="1">
        <f>[7]KWHtoCC!D55</f>
        <v>0</v>
      </c>
      <c r="I24" s="1">
        <f>[8]KWHtoCC!D54</f>
        <v>0</v>
      </c>
      <c r="J24" s="1">
        <f>[9]KWHtoCC!D55</f>
        <v>0</v>
      </c>
      <c r="K24" s="1">
        <f>[17]KWHtoCC!D31</f>
        <v>0</v>
      </c>
      <c r="L24" s="1">
        <f>[18]KWHtoCC!D31</f>
        <v>0</v>
      </c>
      <c r="M24" s="1">
        <f>[19]KWHtoCC!D31</f>
        <v>0</v>
      </c>
      <c r="N24" s="1">
        <f>[20]KWHtoCC!D31</f>
        <v>0</v>
      </c>
      <c r="O24" s="1">
        <f>[20]KWHtoCC!O31</f>
        <v>0</v>
      </c>
      <c r="P24" s="1">
        <f>[21]KWHtoCC!D31</f>
        <v>0</v>
      </c>
      <c r="Q24" s="1">
        <f>[22]KWHtoCC!D31</f>
        <v>0</v>
      </c>
      <c r="R24" s="1">
        <f>[23]KWHtoCC!D31</f>
        <v>0</v>
      </c>
      <c r="T24" s="2">
        <f t="shared" si="0"/>
        <v>0</v>
      </c>
      <c r="X24" s="7"/>
      <c r="AQ24" s="2"/>
    </row>
    <row r="25" spans="1:43" x14ac:dyDescent="0.25">
      <c r="A25" s="7">
        <v>42979</v>
      </c>
      <c r="B25" s="1">
        <f>[1]KWHtoCC!D56</f>
        <v>0</v>
      </c>
      <c r="C25" s="1">
        <f>[2]KWHtoCC!D56</f>
        <v>0</v>
      </c>
      <c r="D25" s="4">
        <v>0</v>
      </c>
      <c r="E25" s="1">
        <f>[4]KWHtoCC!D56</f>
        <v>0</v>
      </c>
      <c r="F25" s="1">
        <f>[5]KWHtoCC!D55</f>
        <v>0</v>
      </c>
      <c r="G25" s="1">
        <f>[6]KWHtoCC!D55</f>
        <v>0</v>
      </c>
      <c r="H25" s="1">
        <f>[7]KWHtoCC!D56</f>
        <v>0</v>
      </c>
      <c r="I25" s="1">
        <f>[8]KWHtoCC!D55</f>
        <v>0</v>
      </c>
      <c r="J25" s="1">
        <f>[9]KWHtoCC!D56</f>
        <v>0</v>
      </c>
      <c r="K25" s="1">
        <f>[17]KWHtoCC!D32</f>
        <v>0</v>
      </c>
      <c r="L25" s="1">
        <f>[18]KWHtoCC!D32</f>
        <v>0</v>
      </c>
      <c r="M25" s="1">
        <f>[19]KWHtoCC!D32</f>
        <v>0</v>
      </c>
      <c r="N25" s="1">
        <f>[20]KWHtoCC!D32</f>
        <v>0</v>
      </c>
      <c r="O25" s="1">
        <f>[20]KWHtoCC!O32</f>
        <v>0</v>
      </c>
      <c r="P25" s="1">
        <f>[21]KWHtoCC!D32</f>
        <v>0</v>
      </c>
      <c r="Q25" s="1">
        <f>[22]KWHtoCC!D32</f>
        <v>0</v>
      </c>
      <c r="R25" s="1">
        <f>[23]KWHtoCC!D32</f>
        <v>0</v>
      </c>
      <c r="T25" s="2">
        <f t="shared" si="0"/>
        <v>0</v>
      </c>
      <c r="X25" s="7"/>
      <c r="AQ25" s="2"/>
    </row>
    <row r="26" spans="1:43" x14ac:dyDescent="0.25">
      <c r="A26" s="7">
        <v>43009</v>
      </c>
      <c r="B26" s="1">
        <f>[1]KWHtoCC!D57</f>
        <v>0</v>
      </c>
      <c r="C26" s="1">
        <f>[2]KWHtoCC!D57</f>
        <v>0</v>
      </c>
      <c r="D26" s="1">
        <f>[3]KWHtoCC!D41</f>
        <v>0</v>
      </c>
      <c r="E26" s="1">
        <f>[4]KWHtoCC!D57</f>
        <v>0</v>
      </c>
      <c r="F26" s="1">
        <f>[5]KWHtoCC!D56</f>
        <v>0</v>
      </c>
      <c r="G26" s="1">
        <f>[6]KWHtoCC!D56</f>
        <v>0</v>
      </c>
      <c r="H26" s="1">
        <f>[7]KWHtoCC!D57</f>
        <v>0</v>
      </c>
      <c r="I26" s="1">
        <f>[8]KWHtoCC!D56</f>
        <v>0</v>
      </c>
      <c r="J26" s="1">
        <f>[9]KWHtoCC!D57</f>
        <v>0</v>
      </c>
      <c r="K26" s="1">
        <f>[17]KWHtoCC!D33</f>
        <v>0</v>
      </c>
      <c r="L26" s="1">
        <f>[18]KWHtoCC!D33</f>
        <v>0</v>
      </c>
      <c r="M26" s="1">
        <f>[19]KWHtoCC!D33</f>
        <v>0</v>
      </c>
      <c r="N26" s="1">
        <f>[20]KWHtoCC!D33</f>
        <v>0</v>
      </c>
      <c r="O26" s="1">
        <f>[20]KWHtoCC!O33</f>
        <v>0</v>
      </c>
      <c r="P26" s="1">
        <f>[21]KWHtoCC!D33</f>
        <v>0</v>
      </c>
      <c r="Q26" s="1">
        <f>[22]KWHtoCC!D33</f>
        <v>0</v>
      </c>
      <c r="R26" s="1">
        <f>[23]KWHtoCC!D33</f>
        <v>0</v>
      </c>
      <c r="T26" s="2">
        <f t="shared" si="0"/>
        <v>0</v>
      </c>
      <c r="X26" s="7"/>
      <c r="AQ26" s="2"/>
    </row>
    <row r="27" spans="1:43" x14ac:dyDescent="0.25">
      <c r="A27" s="7">
        <v>43040</v>
      </c>
      <c r="B27" s="1">
        <f>[1]KWHtoCC!D58</f>
        <v>0</v>
      </c>
      <c r="C27" s="1">
        <f>[2]KWHtoCC!D58</f>
        <v>0</v>
      </c>
      <c r="D27" s="1">
        <f>[3]KWHtoCC!D42</f>
        <v>0</v>
      </c>
      <c r="E27" s="1">
        <f>[4]KWHtoCC!D58</f>
        <v>0</v>
      </c>
      <c r="F27" s="1">
        <f>[5]KWHtoCC!D57</f>
        <v>0</v>
      </c>
      <c r="G27" s="1">
        <f>[6]KWHtoCC!D57</f>
        <v>0</v>
      </c>
      <c r="H27" s="1">
        <f>[7]KWHtoCC!D58</f>
        <v>0</v>
      </c>
      <c r="I27" s="1">
        <f>[8]KWHtoCC!D57</f>
        <v>0</v>
      </c>
      <c r="J27" s="1">
        <f>[9]KWHtoCC!D58</f>
        <v>0</v>
      </c>
      <c r="K27" s="1">
        <f>[17]KWHtoCC!D34</f>
        <v>0</v>
      </c>
      <c r="L27" s="1">
        <f>[18]KWHtoCC!D34</f>
        <v>0</v>
      </c>
      <c r="M27" s="1">
        <f>[19]KWHtoCC!D34</f>
        <v>0</v>
      </c>
      <c r="N27" s="1">
        <f>[20]KWHtoCC!D34</f>
        <v>0</v>
      </c>
      <c r="O27" s="1">
        <f>[20]KWHtoCC!O34</f>
        <v>0</v>
      </c>
      <c r="P27" s="1">
        <f>[21]KWHtoCC!D34</f>
        <v>0</v>
      </c>
      <c r="Q27" s="1">
        <f>[22]KWHtoCC!D34</f>
        <v>0</v>
      </c>
      <c r="R27" s="1">
        <f>[23]KWHtoCC!D34</f>
        <v>0</v>
      </c>
      <c r="T27" s="2">
        <f t="shared" si="0"/>
        <v>0</v>
      </c>
      <c r="X27" s="7"/>
      <c r="AQ27" s="2"/>
    </row>
    <row r="28" spans="1:43" x14ac:dyDescent="0.25">
      <c r="A28" s="7">
        <v>43070</v>
      </c>
      <c r="B28" s="1">
        <f>[1]KWHtoCC!D59</f>
        <v>0</v>
      </c>
      <c r="C28" s="1">
        <f>[2]KWHtoCC!D59</f>
        <v>0</v>
      </c>
      <c r="D28" s="1">
        <f>[3]KWHtoCC!D43</f>
        <v>0</v>
      </c>
      <c r="E28" s="1">
        <f>[4]KWHtoCC!D59</f>
        <v>0</v>
      </c>
      <c r="F28" s="1">
        <f>[5]KWHtoCC!D58</f>
        <v>0</v>
      </c>
      <c r="G28" s="1">
        <f>[6]KWHtoCC!D58</f>
        <v>0</v>
      </c>
      <c r="H28" s="1">
        <f>[7]KWHtoCC!D59</f>
        <v>0</v>
      </c>
      <c r="I28" s="1">
        <f>[8]KWHtoCC!D58</f>
        <v>0</v>
      </c>
      <c r="J28" s="1">
        <f>[9]KWHtoCC!D59</f>
        <v>0</v>
      </c>
      <c r="K28" s="1">
        <f>[17]KWHtoCC!D35</f>
        <v>0</v>
      </c>
      <c r="L28" s="1">
        <f>[18]KWHtoCC!D35</f>
        <v>0</v>
      </c>
      <c r="M28" s="1">
        <f>[19]KWHtoCC!D35</f>
        <v>0</v>
      </c>
      <c r="N28" s="1">
        <f>[20]KWHtoCC!D35</f>
        <v>0</v>
      </c>
      <c r="O28" s="1">
        <f>[20]KWHtoCC!O35</f>
        <v>0</v>
      </c>
      <c r="P28" s="1">
        <f>[21]KWHtoCC!D35</f>
        <v>0</v>
      </c>
      <c r="Q28" s="1">
        <f>[22]KWHtoCC!D35</f>
        <v>0</v>
      </c>
      <c r="R28" s="1">
        <f>[23]KWHtoCC!D35</f>
        <v>0</v>
      </c>
      <c r="T28" s="2">
        <f t="shared" si="0"/>
        <v>0</v>
      </c>
      <c r="X28" s="7"/>
      <c r="AQ28" s="2"/>
    </row>
    <row r="31" spans="1:43" x14ac:dyDescent="0.25">
      <c r="A31" t="s">
        <v>46</v>
      </c>
      <c r="B31" t="s">
        <v>22</v>
      </c>
    </row>
    <row r="32" spans="1:43" x14ac:dyDescent="0.25">
      <c r="A32" t="s">
        <v>21</v>
      </c>
      <c r="B32" t="s">
        <v>0</v>
      </c>
      <c r="C32" t="s">
        <v>23</v>
      </c>
      <c r="D32" t="s">
        <v>24</v>
      </c>
      <c r="E32" t="s">
        <v>25</v>
      </c>
      <c r="F32" t="s">
        <v>26</v>
      </c>
      <c r="G32" t="s">
        <v>27</v>
      </c>
      <c r="H32" t="s">
        <v>28</v>
      </c>
      <c r="I32" t="s">
        <v>29</v>
      </c>
      <c r="J32" t="s">
        <v>30</v>
      </c>
      <c r="K32" t="s">
        <v>31</v>
      </c>
      <c r="L32" t="s">
        <v>14</v>
      </c>
      <c r="M32" t="s">
        <v>32</v>
      </c>
      <c r="N32" t="s">
        <v>33</v>
      </c>
      <c r="O32" t="s">
        <v>34</v>
      </c>
      <c r="P32" t="s">
        <v>35</v>
      </c>
      <c r="Q32" t="s">
        <v>36</v>
      </c>
      <c r="R32" t="s">
        <v>41</v>
      </c>
      <c r="T32" t="s">
        <v>13</v>
      </c>
    </row>
    <row r="33" spans="1:43" x14ac:dyDescent="0.25">
      <c r="A33" s="6" t="s">
        <v>1</v>
      </c>
      <c r="B33" s="11">
        <f t="shared" ref="B33:J33" si="1">B5/$T5</f>
        <v>0.99949991325619114</v>
      </c>
      <c r="C33" s="11">
        <f t="shared" si="1"/>
        <v>0</v>
      </c>
      <c r="D33" s="11">
        <f t="shared" si="1"/>
        <v>0</v>
      </c>
      <c r="E33" s="11">
        <f t="shared" si="1"/>
        <v>0</v>
      </c>
      <c r="F33" s="11">
        <f t="shared" si="1"/>
        <v>0</v>
      </c>
      <c r="G33" s="11">
        <f t="shared" si="1"/>
        <v>0</v>
      </c>
      <c r="H33" s="11">
        <f t="shared" si="1"/>
        <v>0</v>
      </c>
      <c r="I33" s="11">
        <f t="shared" si="1"/>
        <v>0</v>
      </c>
      <c r="J33" s="11">
        <f t="shared" si="1"/>
        <v>0</v>
      </c>
      <c r="K33" s="11">
        <f t="shared" ref="K33:Q33" si="2">K5/$T5</f>
        <v>0</v>
      </c>
      <c r="L33" s="11">
        <f t="shared" si="2"/>
        <v>0</v>
      </c>
      <c r="M33" s="11">
        <f t="shared" ref="M33:M46" si="3">(M5+N5+R5)/$T5</f>
        <v>5.0008674380888477E-4</v>
      </c>
      <c r="N33" s="12">
        <v>0</v>
      </c>
      <c r="O33" s="11">
        <f t="shared" si="2"/>
        <v>0</v>
      </c>
      <c r="P33" s="11">
        <f t="shared" si="2"/>
        <v>0</v>
      </c>
      <c r="Q33" s="11">
        <f t="shared" si="2"/>
        <v>0</v>
      </c>
      <c r="R33" s="12">
        <v>0</v>
      </c>
      <c r="T33" s="5">
        <f>SUM(B33:S33)</f>
        <v>1</v>
      </c>
      <c r="W33" s="9"/>
      <c r="X33" s="6"/>
      <c r="AQ33" s="5"/>
    </row>
    <row r="34" spans="1:43" x14ac:dyDescent="0.25">
      <c r="A34" s="6" t="s">
        <v>2</v>
      </c>
      <c r="B34" s="11">
        <f t="shared" ref="B34:J34" si="4">B6/$T6</f>
        <v>0.99947039665592596</v>
      </c>
      <c r="C34" s="11">
        <f t="shared" si="4"/>
        <v>0</v>
      </c>
      <c r="D34" s="11">
        <f t="shared" si="4"/>
        <v>0</v>
      </c>
      <c r="E34" s="11">
        <f t="shared" si="4"/>
        <v>0</v>
      </c>
      <c r="F34" s="11">
        <f t="shared" si="4"/>
        <v>0</v>
      </c>
      <c r="G34" s="11">
        <f t="shared" si="4"/>
        <v>0</v>
      </c>
      <c r="H34" s="11">
        <f t="shared" si="4"/>
        <v>0</v>
      </c>
      <c r="I34" s="11">
        <f t="shared" si="4"/>
        <v>0</v>
      </c>
      <c r="J34" s="11">
        <f t="shared" si="4"/>
        <v>0</v>
      </c>
      <c r="K34" s="11">
        <f t="shared" ref="K34:Q34" si="5">K6/$T6</f>
        <v>0</v>
      </c>
      <c r="L34" s="11">
        <f t="shared" si="5"/>
        <v>0</v>
      </c>
      <c r="M34" s="11">
        <f t="shared" si="3"/>
        <v>5.296033440740322E-4</v>
      </c>
      <c r="N34" s="12">
        <v>0</v>
      </c>
      <c r="O34" s="11">
        <f t="shared" si="5"/>
        <v>0</v>
      </c>
      <c r="P34" s="11">
        <f t="shared" si="5"/>
        <v>0</v>
      </c>
      <c r="Q34" s="11">
        <f t="shared" si="5"/>
        <v>0</v>
      </c>
      <c r="R34" s="12">
        <v>0</v>
      </c>
      <c r="T34" s="5">
        <f t="shared" ref="T34:T71" si="6">SUM(B34:S34)</f>
        <v>1</v>
      </c>
      <c r="W34" s="9"/>
      <c r="X34" s="6"/>
      <c r="AQ34" s="5"/>
    </row>
    <row r="35" spans="1:43" x14ac:dyDescent="0.25">
      <c r="A35" s="6" t="s">
        <v>3</v>
      </c>
      <c r="B35" s="11">
        <f t="shared" ref="B35:J35" si="7">B7/$T7</f>
        <v>0.99934798029290473</v>
      </c>
      <c r="C35" s="11">
        <f t="shared" si="7"/>
        <v>0</v>
      </c>
      <c r="D35" s="11">
        <f t="shared" si="7"/>
        <v>0</v>
      </c>
      <c r="E35" s="11">
        <f t="shared" si="7"/>
        <v>0</v>
      </c>
      <c r="F35" s="11">
        <f t="shared" si="7"/>
        <v>0</v>
      </c>
      <c r="G35" s="11">
        <f t="shared" si="7"/>
        <v>0</v>
      </c>
      <c r="H35" s="11">
        <f t="shared" si="7"/>
        <v>0</v>
      </c>
      <c r="I35" s="11">
        <f t="shared" si="7"/>
        <v>0</v>
      </c>
      <c r="J35" s="11">
        <f t="shared" si="7"/>
        <v>0</v>
      </c>
      <c r="K35" s="11">
        <f t="shared" ref="K35:Q35" si="8">K7/$T7</f>
        <v>0</v>
      </c>
      <c r="L35" s="11">
        <f t="shared" si="8"/>
        <v>0</v>
      </c>
      <c r="M35" s="11">
        <f t="shared" si="3"/>
        <v>6.5201970709521983E-4</v>
      </c>
      <c r="N35" s="12">
        <v>0</v>
      </c>
      <c r="O35" s="11">
        <f t="shared" si="8"/>
        <v>0</v>
      </c>
      <c r="P35" s="11">
        <f t="shared" si="8"/>
        <v>0</v>
      </c>
      <c r="Q35" s="11">
        <f t="shared" si="8"/>
        <v>0</v>
      </c>
      <c r="R35" s="12">
        <v>0</v>
      </c>
      <c r="T35" s="5">
        <f t="shared" si="6"/>
        <v>1</v>
      </c>
      <c r="W35" s="9"/>
      <c r="X35" s="6"/>
      <c r="AQ35" s="5"/>
    </row>
    <row r="36" spans="1:43" x14ac:dyDescent="0.25">
      <c r="A36" s="6" t="s">
        <v>4</v>
      </c>
      <c r="B36" s="11">
        <f t="shared" ref="B36:J36" si="9">B8/$T8</f>
        <v>0.99922093614700025</v>
      </c>
      <c r="C36" s="11">
        <f t="shared" si="9"/>
        <v>0</v>
      </c>
      <c r="D36" s="11">
        <f t="shared" si="9"/>
        <v>0</v>
      </c>
      <c r="E36" s="11">
        <f t="shared" si="9"/>
        <v>0</v>
      </c>
      <c r="F36" s="11">
        <f t="shared" si="9"/>
        <v>0</v>
      </c>
      <c r="G36" s="11">
        <f t="shared" si="9"/>
        <v>0</v>
      </c>
      <c r="H36" s="11">
        <f t="shared" si="9"/>
        <v>0</v>
      </c>
      <c r="I36" s="11">
        <f t="shared" si="9"/>
        <v>0</v>
      </c>
      <c r="J36" s="11">
        <f t="shared" si="9"/>
        <v>0</v>
      </c>
      <c r="K36" s="11">
        <f t="shared" ref="K36:Q36" si="10">K8/$T8</f>
        <v>0</v>
      </c>
      <c r="L36" s="11">
        <f t="shared" si="10"/>
        <v>0</v>
      </c>
      <c r="M36" s="11">
        <f t="shared" si="3"/>
        <v>7.7906385299980369E-4</v>
      </c>
      <c r="N36" s="12">
        <v>0</v>
      </c>
      <c r="O36" s="11">
        <f t="shared" si="10"/>
        <v>0</v>
      </c>
      <c r="P36" s="11">
        <f t="shared" si="10"/>
        <v>0</v>
      </c>
      <c r="Q36" s="11">
        <f t="shared" si="10"/>
        <v>0</v>
      </c>
      <c r="R36" s="12">
        <v>0</v>
      </c>
      <c r="T36" s="5">
        <f t="shared" si="6"/>
        <v>1</v>
      </c>
      <c r="W36" s="9"/>
      <c r="X36" s="6"/>
      <c r="AQ36" s="5"/>
    </row>
    <row r="37" spans="1:43" x14ac:dyDescent="0.25">
      <c r="A37" s="6" t="s">
        <v>5</v>
      </c>
      <c r="B37" s="11">
        <f t="shared" ref="B37:J37" si="11">B9/$T9</f>
        <v>0.99913123427520922</v>
      </c>
      <c r="C37" s="11">
        <f t="shared" si="11"/>
        <v>0</v>
      </c>
      <c r="D37" s="11">
        <f t="shared" si="11"/>
        <v>0</v>
      </c>
      <c r="E37" s="11">
        <f t="shared" si="11"/>
        <v>0</v>
      </c>
      <c r="F37" s="11">
        <f t="shared" si="11"/>
        <v>0</v>
      </c>
      <c r="G37" s="11">
        <f t="shared" si="11"/>
        <v>0</v>
      </c>
      <c r="H37" s="11">
        <f t="shared" si="11"/>
        <v>0</v>
      </c>
      <c r="I37" s="11">
        <f t="shared" si="11"/>
        <v>0</v>
      </c>
      <c r="J37" s="11">
        <f t="shared" si="11"/>
        <v>0</v>
      </c>
      <c r="K37" s="11">
        <f t="shared" ref="K37:Q37" si="12">K9/$T9</f>
        <v>0</v>
      </c>
      <c r="L37" s="11">
        <f t="shared" si="12"/>
        <v>0</v>
      </c>
      <c r="M37" s="11">
        <f t="shared" si="3"/>
        <v>8.6876572479083203E-4</v>
      </c>
      <c r="N37" s="12">
        <v>0</v>
      </c>
      <c r="O37" s="11">
        <f t="shared" si="12"/>
        <v>0</v>
      </c>
      <c r="P37" s="11">
        <f t="shared" si="12"/>
        <v>0</v>
      </c>
      <c r="Q37" s="11">
        <f t="shared" si="12"/>
        <v>0</v>
      </c>
      <c r="R37" s="12">
        <v>0</v>
      </c>
      <c r="T37" s="5">
        <f t="shared" si="6"/>
        <v>1</v>
      </c>
      <c r="W37" s="9"/>
      <c r="X37" s="6"/>
      <c r="AQ37" s="5"/>
    </row>
    <row r="38" spans="1:43" x14ac:dyDescent="0.25">
      <c r="A38" s="6" t="s">
        <v>6</v>
      </c>
      <c r="B38" s="11">
        <f t="shared" ref="B38:J38" si="13">B10/$T10</f>
        <v>0.99939375507160921</v>
      </c>
      <c r="C38" s="11">
        <f t="shared" si="13"/>
        <v>0</v>
      </c>
      <c r="D38" s="11">
        <f t="shared" si="13"/>
        <v>0</v>
      </c>
      <c r="E38" s="11">
        <f t="shared" si="13"/>
        <v>0</v>
      </c>
      <c r="F38" s="11">
        <f t="shared" si="13"/>
        <v>0</v>
      </c>
      <c r="G38" s="11">
        <f t="shared" si="13"/>
        <v>0</v>
      </c>
      <c r="H38" s="11">
        <f t="shared" si="13"/>
        <v>0</v>
      </c>
      <c r="I38" s="11">
        <f t="shared" si="13"/>
        <v>0</v>
      </c>
      <c r="J38" s="11">
        <f t="shared" si="13"/>
        <v>0</v>
      </c>
      <c r="K38" s="11">
        <f t="shared" ref="K38:Q38" si="14">K10/$T10</f>
        <v>0</v>
      </c>
      <c r="L38" s="11">
        <f t="shared" si="14"/>
        <v>0</v>
      </c>
      <c r="M38" s="11">
        <f t="shared" si="3"/>
        <v>6.0624492839074398E-4</v>
      </c>
      <c r="N38" s="12">
        <v>0</v>
      </c>
      <c r="O38" s="11">
        <f t="shared" si="14"/>
        <v>0</v>
      </c>
      <c r="P38" s="11">
        <f t="shared" si="14"/>
        <v>0</v>
      </c>
      <c r="Q38" s="11">
        <f t="shared" si="14"/>
        <v>0</v>
      </c>
      <c r="R38" s="12">
        <v>0</v>
      </c>
      <c r="T38" s="5">
        <f t="shared" si="6"/>
        <v>1</v>
      </c>
      <c r="W38" s="9"/>
      <c r="X38" s="6"/>
      <c r="AQ38" s="5"/>
    </row>
    <row r="39" spans="1:43" x14ac:dyDescent="0.25">
      <c r="A39" s="6" t="s">
        <v>7</v>
      </c>
      <c r="B39" s="11">
        <f t="shared" ref="B39:J39" si="15">B11/$T11</f>
        <v>0.99951055108336617</v>
      </c>
      <c r="C39" s="11">
        <f t="shared" si="15"/>
        <v>0</v>
      </c>
      <c r="D39" s="11">
        <f t="shared" si="15"/>
        <v>0</v>
      </c>
      <c r="E39" s="11">
        <f t="shared" si="15"/>
        <v>0</v>
      </c>
      <c r="F39" s="11">
        <f t="shared" si="15"/>
        <v>0</v>
      </c>
      <c r="G39" s="11">
        <f t="shared" si="15"/>
        <v>0</v>
      </c>
      <c r="H39" s="11">
        <f t="shared" si="15"/>
        <v>0</v>
      </c>
      <c r="I39" s="11">
        <f t="shared" si="15"/>
        <v>0</v>
      </c>
      <c r="J39" s="11">
        <f t="shared" si="15"/>
        <v>0</v>
      </c>
      <c r="K39" s="11">
        <f t="shared" ref="K39:Q39" si="16">K11/$T11</f>
        <v>0</v>
      </c>
      <c r="L39" s="11">
        <f t="shared" si="16"/>
        <v>0</v>
      </c>
      <c r="M39" s="11">
        <f t="shared" si="3"/>
        <v>4.8944891663380561E-4</v>
      </c>
      <c r="N39" s="12">
        <v>0</v>
      </c>
      <c r="O39" s="11">
        <f t="shared" si="16"/>
        <v>0</v>
      </c>
      <c r="P39" s="11">
        <f t="shared" si="16"/>
        <v>0</v>
      </c>
      <c r="Q39" s="11">
        <f t="shared" si="16"/>
        <v>0</v>
      </c>
      <c r="R39" s="12">
        <v>0</v>
      </c>
      <c r="T39" s="5">
        <f t="shared" si="6"/>
        <v>1</v>
      </c>
      <c r="W39" s="9"/>
      <c r="X39" s="6"/>
      <c r="AQ39" s="5"/>
    </row>
    <row r="40" spans="1:43" x14ac:dyDescent="0.25">
      <c r="A40" s="6" t="s">
        <v>8</v>
      </c>
      <c r="B40" s="11">
        <f t="shared" ref="B40:J40" si="17">B12/$T12</f>
        <v>0.99955600052283844</v>
      </c>
      <c r="C40" s="11">
        <f t="shared" si="17"/>
        <v>0</v>
      </c>
      <c r="D40" s="11">
        <f t="shared" si="17"/>
        <v>0</v>
      </c>
      <c r="E40" s="11">
        <f t="shared" si="17"/>
        <v>0</v>
      </c>
      <c r="F40" s="11">
        <f t="shared" si="17"/>
        <v>0</v>
      </c>
      <c r="G40" s="11">
        <f t="shared" si="17"/>
        <v>0</v>
      </c>
      <c r="H40" s="11">
        <f t="shared" si="17"/>
        <v>0</v>
      </c>
      <c r="I40" s="11">
        <f t="shared" si="17"/>
        <v>0</v>
      </c>
      <c r="J40" s="11">
        <f t="shared" si="17"/>
        <v>0</v>
      </c>
      <c r="K40" s="11">
        <f t="shared" ref="K40:Q40" si="18">K12/$T12</f>
        <v>0</v>
      </c>
      <c r="L40" s="11">
        <f t="shared" si="18"/>
        <v>0</v>
      </c>
      <c r="M40" s="11">
        <f t="shared" si="3"/>
        <v>4.4399947716158145E-4</v>
      </c>
      <c r="N40" s="12">
        <v>0</v>
      </c>
      <c r="O40" s="11">
        <f t="shared" si="18"/>
        <v>0</v>
      </c>
      <c r="P40" s="11">
        <f t="shared" si="18"/>
        <v>0</v>
      </c>
      <c r="Q40" s="11">
        <f t="shared" si="18"/>
        <v>0</v>
      </c>
      <c r="R40" s="12">
        <v>0</v>
      </c>
      <c r="T40" s="5">
        <f t="shared" si="6"/>
        <v>1</v>
      </c>
      <c r="W40" s="9"/>
      <c r="X40" s="6"/>
      <c r="AQ40" s="5"/>
    </row>
    <row r="41" spans="1:43" x14ac:dyDescent="0.25">
      <c r="A41" s="6" t="s">
        <v>9</v>
      </c>
      <c r="B41" s="11">
        <f t="shared" ref="B41:J41" si="19">B13/$T13</f>
        <v>0.99952255424903191</v>
      </c>
      <c r="C41" s="11">
        <f t="shared" si="19"/>
        <v>0</v>
      </c>
      <c r="D41" s="11">
        <f t="shared" si="19"/>
        <v>0</v>
      </c>
      <c r="E41" s="11">
        <f t="shared" si="19"/>
        <v>0</v>
      </c>
      <c r="F41" s="11">
        <f t="shared" si="19"/>
        <v>0</v>
      </c>
      <c r="G41" s="11">
        <f t="shared" si="19"/>
        <v>0</v>
      </c>
      <c r="H41" s="11">
        <f t="shared" si="19"/>
        <v>0</v>
      </c>
      <c r="I41" s="11">
        <f t="shared" si="19"/>
        <v>0</v>
      </c>
      <c r="J41" s="11">
        <f t="shared" si="19"/>
        <v>0</v>
      </c>
      <c r="K41" s="11">
        <f t="shared" ref="K41:Q41" si="20">K13/$T13</f>
        <v>0</v>
      </c>
      <c r="L41" s="11">
        <f t="shared" si="20"/>
        <v>0</v>
      </c>
      <c r="M41" s="11">
        <f t="shared" si="3"/>
        <v>4.7744575096810379E-4</v>
      </c>
      <c r="N41" s="12">
        <v>0</v>
      </c>
      <c r="O41" s="11">
        <f t="shared" si="20"/>
        <v>0</v>
      </c>
      <c r="P41" s="11">
        <f t="shared" si="20"/>
        <v>0</v>
      </c>
      <c r="Q41" s="11">
        <f t="shared" si="20"/>
        <v>0</v>
      </c>
      <c r="R41" s="12">
        <v>0</v>
      </c>
      <c r="T41" s="5">
        <f t="shared" si="6"/>
        <v>1</v>
      </c>
      <c r="W41" s="9"/>
      <c r="X41" s="6"/>
      <c r="AQ41" s="5"/>
    </row>
    <row r="42" spans="1:43" x14ac:dyDescent="0.25">
      <c r="A42" s="6" t="s">
        <v>10</v>
      </c>
      <c r="B42" s="11">
        <f t="shared" ref="B42:J42" si="21">B14/$T14</f>
        <v>0.99931198348613248</v>
      </c>
      <c r="C42" s="11">
        <f t="shared" si="21"/>
        <v>0</v>
      </c>
      <c r="D42" s="11">
        <f t="shared" si="21"/>
        <v>0</v>
      </c>
      <c r="E42" s="11">
        <f t="shared" si="21"/>
        <v>0</v>
      </c>
      <c r="F42" s="11">
        <f t="shared" si="21"/>
        <v>0</v>
      </c>
      <c r="G42" s="11">
        <f t="shared" si="21"/>
        <v>0</v>
      </c>
      <c r="H42" s="11">
        <f t="shared" si="21"/>
        <v>0</v>
      </c>
      <c r="I42" s="11">
        <f t="shared" si="21"/>
        <v>0</v>
      </c>
      <c r="J42" s="11">
        <f t="shared" si="21"/>
        <v>0</v>
      </c>
      <c r="K42" s="11">
        <f t="shared" ref="K42:Q42" si="22">K14/$T14</f>
        <v>0</v>
      </c>
      <c r="L42" s="11">
        <f t="shared" si="22"/>
        <v>0</v>
      </c>
      <c r="M42" s="11">
        <f t="shared" si="3"/>
        <v>6.8801651386750829E-4</v>
      </c>
      <c r="N42" s="12">
        <v>0</v>
      </c>
      <c r="O42" s="11">
        <f t="shared" si="22"/>
        <v>0</v>
      </c>
      <c r="P42" s="11">
        <f t="shared" si="22"/>
        <v>0</v>
      </c>
      <c r="Q42" s="11">
        <f t="shared" si="22"/>
        <v>0</v>
      </c>
      <c r="R42" s="12">
        <v>0</v>
      </c>
      <c r="T42" s="5">
        <f t="shared" si="6"/>
        <v>1</v>
      </c>
      <c r="W42" s="9"/>
      <c r="X42" s="6"/>
      <c r="AQ42" s="5"/>
    </row>
    <row r="43" spans="1:43" x14ac:dyDescent="0.25">
      <c r="A43" s="6" t="s">
        <v>11</v>
      </c>
      <c r="B43" s="11">
        <f t="shared" ref="B43:J43" si="23">B15/$T15</f>
        <v>0.99916641177993448</v>
      </c>
      <c r="C43" s="11">
        <f t="shared" si="23"/>
        <v>0</v>
      </c>
      <c r="D43" s="11">
        <f t="shared" si="23"/>
        <v>0</v>
      </c>
      <c r="E43" s="11">
        <f t="shared" si="23"/>
        <v>0</v>
      </c>
      <c r="F43" s="11">
        <f t="shared" si="23"/>
        <v>0</v>
      </c>
      <c r="G43" s="11">
        <f t="shared" si="23"/>
        <v>0</v>
      </c>
      <c r="H43" s="11">
        <f t="shared" si="23"/>
        <v>0</v>
      </c>
      <c r="I43" s="11">
        <f t="shared" si="23"/>
        <v>0</v>
      </c>
      <c r="J43" s="11">
        <f t="shared" si="23"/>
        <v>0</v>
      </c>
      <c r="K43" s="11">
        <f t="shared" ref="K43:Q43" si="24">K15/$T15</f>
        <v>0</v>
      </c>
      <c r="L43" s="11">
        <f t="shared" si="24"/>
        <v>0</v>
      </c>
      <c r="M43" s="11">
        <f t="shared" si="3"/>
        <v>8.3358822006555705E-4</v>
      </c>
      <c r="N43" s="12">
        <v>0</v>
      </c>
      <c r="O43" s="11">
        <f t="shared" si="24"/>
        <v>0</v>
      </c>
      <c r="P43" s="11">
        <f t="shared" si="24"/>
        <v>0</v>
      </c>
      <c r="Q43" s="11">
        <f t="shared" si="24"/>
        <v>0</v>
      </c>
      <c r="R43" s="12">
        <v>0</v>
      </c>
      <c r="T43" s="5">
        <f t="shared" si="6"/>
        <v>1</v>
      </c>
      <c r="W43" s="9"/>
      <c r="X43" s="6"/>
      <c r="AQ43" s="5"/>
    </row>
    <row r="44" spans="1:43" x14ac:dyDescent="0.25">
      <c r="A44" s="6" t="s">
        <v>12</v>
      </c>
      <c r="B44" s="11">
        <f t="shared" ref="B44:J44" si="25">B16/$T16</f>
        <v>0.99943378984144726</v>
      </c>
      <c r="C44" s="11">
        <f t="shared" si="25"/>
        <v>0</v>
      </c>
      <c r="D44" s="11">
        <f t="shared" si="25"/>
        <v>0</v>
      </c>
      <c r="E44" s="11">
        <f t="shared" si="25"/>
        <v>0</v>
      </c>
      <c r="F44" s="11">
        <f t="shared" si="25"/>
        <v>0</v>
      </c>
      <c r="G44" s="11">
        <f t="shared" si="25"/>
        <v>0</v>
      </c>
      <c r="H44" s="11">
        <f t="shared" si="25"/>
        <v>0</v>
      </c>
      <c r="I44" s="11">
        <f t="shared" si="25"/>
        <v>0</v>
      </c>
      <c r="J44" s="11">
        <f t="shared" si="25"/>
        <v>0</v>
      </c>
      <c r="K44" s="11">
        <f t="shared" ref="K44:Q44" si="26">K16/$T16</f>
        <v>0</v>
      </c>
      <c r="L44" s="11">
        <f t="shared" si="26"/>
        <v>0</v>
      </c>
      <c r="M44" s="11">
        <f t="shared" si="3"/>
        <v>5.6621015855272926E-4</v>
      </c>
      <c r="N44" s="12">
        <v>0</v>
      </c>
      <c r="O44" s="11">
        <f t="shared" si="26"/>
        <v>0</v>
      </c>
      <c r="P44" s="11">
        <f t="shared" si="26"/>
        <v>0</v>
      </c>
      <c r="Q44" s="11">
        <f t="shared" si="26"/>
        <v>0</v>
      </c>
      <c r="R44" s="12">
        <v>0</v>
      </c>
      <c r="T44" s="5">
        <f t="shared" si="6"/>
        <v>1</v>
      </c>
      <c r="W44" s="9"/>
      <c r="X44" s="6"/>
      <c r="AQ44" s="5"/>
    </row>
    <row r="45" spans="1:43" x14ac:dyDescent="0.25">
      <c r="A45" s="6">
        <v>42736</v>
      </c>
      <c r="B45" s="11">
        <f t="shared" ref="B45:L45" si="27">B17/$T17</f>
        <v>0.99957589489972587</v>
      </c>
      <c r="C45" s="11">
        <f t="shared" si="27"/>
        <v>0</v>
      </c>
      <c r="D45" s="11">
        <f t="shared" si="27"/>
        <v>0</v>
      </c>
      <c r="E45" s="11">
        <f t="shared" si="27"/>
        <v>0</v>
      </c>
      <c r="F45" s="11">
        <f t="shared" si="27"/>
        <v>0</v>
      </c>
      <c r="G45" s="11">
        <f t="shared" si="27"/>
        <v>0</v>
      </c>
      <c r="H45" s="11">
        <f t="shared" si="27"/>
        <v>0</v>
      </c>
      <c r="I45" s="11">
        <f t="shared" si="27"/>
        <v>0</v>
      </c>
      <c r="J45" s="11">
        <f t="shared" si="27"/>
        <v>0</v>
      </c>
      <c r="K45" s="11">
        <f t="shared" si="27"/>
        <v>0</v>
      </c>
      <c r="L45" s="11">
        <f t="shared" si="27"/>
        <v>0</v>
      </c>
      <c r="M45" s="11">
        <f t="shared" si="3"/>
        <v>4.2410510027412714E-4</v>
      </c>
      <c r="N45" s="12">
        <v>0</v>
      </c>
      <c r="O45" s="11">
        <f t="shared" ref="O45:Q46" si="28">O17/$T17</f>
        <v>0</v>
      </c>
      <c r="P45" s="11">
        <f t="shared" si="28"/>
        <v>0</v>
      </c>
      <c r="Q45" s="11">
        <f t="shared" si="28"/>
        <v>0</v>
      </c>
      <c r="R45" s="12">
        <v>0</v>
      </c>
      <c r="T45" s="5">
        <f t="shared" si="6"/>
        <v>1</v>
      </c>
      <c r="X45" s="6"/>
      <c r="AQ45" s="5"/>
    </row>
    <row r="46" spans="1:43" x14ac:dyDescent="0.25">
      <c r="A46" s="6">
        <v>42767</v>
      </c>
      <c r="B46" s="11">
        <f t="shared" ref="B46:L46" si="29">B18/$T18</f>
        <v>0.99944622109199521</v>
      </c>
      <c r="C46" s="11">
        <f t="shared" si="29"/>
        <v>0</v>
      </c>
      <c r="D46" s="11">
        <f t="shared" si="29"/>
        <v>0</v>
      </c>
      <c r="E46" s="11">
        <f t="shared" si="29"/>
        <v>0</v>
      </c>
      <c r="F46" s="11">
        <f t="shared" si="29"/>
        <v>0</v>
      </c>
      <c r="G46" s="11">
        <f t="shared" si="29"/>
        <v>0</v>
      </c>
      <c r="H46" s="11">
        <f t="shared" si="29"/>
        <v>0</v>
      </c>
      <c r="I46" s="11">
        <f t="shared" si="29"/>
        <v>0</v>
      </c>
      <c r="J46" s="11">
        <f t="shared" si="29"/>
        <v>0</v>
      </c>
      <c r="K46" s="11">
        <f t="shared" si="29"/>
        <v>0</v>
      </c>
      <c r="L46" s="11">
        <f t="shared" si="29"/>
        <v>0</v>
      </c>
      <c r="M46" s="11">
        <f t="shared" si="3"/>
        <v>5.5377890800475623E-4</v>
      </c>
      <c r="N46" s="12">
        <v>0</v>
      </c>
      <c r="O46" s="11">
        <f t="shared" si="28"/>
        <v>0</v>
      </c>
      <c r="P46" s="11">
        <f t="shared" si="28"/>
        <v>0</v>
      </c>
      <c r="Q46" s="11">
        <f t="shared" si="28"/>
        <v>0</v>
      </c>
      <c r="R46" s="12">
        <v>0</v>
      </c>
      <c r="T46" s="5">
        <f t="shared" si="6"/>
        <v>1</v>
      </c>
      <c r="X46" s="6"/>
      <c r="AQ46" s="5"/>
    </row>
    <row r="47" spans="1:43" x14ac:dyDescent="0.25">
      <c r="A47" s="6">
        <v>42795</v>
      </c>
      <c r="B47" s="11">
        <f t="shared" ref="B47:L47" si="30">B19/$T19</f>
        <v>0.99938360475514332</v>
      </c>
      <c r="C47" s="11">
        <f t="shared" si="30"/>
        <v>0</v>
      </c>
      <c r="D47" s="11">
        <f t="shared" si="30"/>
        <v>0</v>
      </c>
      <c r="E47" s="11">
        <f t="shared" si="30"/>
        <v>0</v>
      </c>
      <c r="F47" s="11">
        <f t="shared" si="30"/>
        <v>0</v>
      </c>
      <c r="G47" s="11">
        <f t="shared" si="30"/>
        <v>0</v>
      </c>
      <c r="H47" s="11">
        <f t="shared" si="30"/>
        <v>0</v>
      </c>
      <c r="I47" s="11">
        <f t="shared" si="30"/>
        <v>0</v>
      </c>
      <c r="J47" s="11">
        <f t="shared" si="30"/>
        <v>0</v>
      </c>
      <c r="K47" s="11">
        <f t="shared" si="30"/>
        <v>0</v>
      </c>
      <c r="L47" s="11">
        <f t="shared" si="30"/>
        <v>0</v>
      </c>
      <c r="M47" s="11">
        <f t="shared" ref="M47:M49" si="31">(M19+N19+R19)/$T19</f>
        <v>6.163952448566786E-4</v>
      </c>
      <c r="N47" s="12">
        <v>0</v>
      </c>
      <c r="O47" s="11">
        <f t="shared" ref="O47:Q47" si="32">O19/$T19</f>
        <v>0</v>
      </c>
      <c r="P47" s="11">
        <f t="shared" si="32"/>
        <v>0</v>
      </c>
      <c r="Q47" s="11">
        <f t="shared" si="32"/>
        <v>0</v>
      </c>
      <c r="R47" s="12">
        <v>0</v>
      </c>
      <c r="T47" s="5">
        <f t="shared" si="6"/>
        <v>1</v>
      </c>
      <c r="X47" s="6"/>
      <c r="AQ47" s="5"/>
    </row>
    <row r="48" spans="1:43" x14ac:dyDescent="0.25">
      <c r="A48" s="6">
        <v>42826</v>
      </c>
      <c r="B48" s="11">
        <f t="shared" ref="B48:L48" si="33">B20/$T20</f>
        <v>0.99930130137055972</v>
      </c>
      <c r="C48" s="11">
        <f t="shared" si="33"/>
        <v>0</v>
      </c>
      <c r="D48" s="11">
        <f t="shared" si="33"/>
        <v>0</v>
      </c>
      <c r="E48" s="11">
        <f t="shared" si="33"/>
        <v>0</v>
      </c>
      <c r="F48" s="11">
        <f t="shared" si="33"/>
        <v>0</v>
      </c>
      <c r="G48" s="11">
        <f t="shared" si="33"/>
        <v>0</v>
      </c>
      <c r="H48" s="11">
        <f t="shared" si="33"/>
        <v>0</v>
      </c>
      <c r="I48" s="11">
        <f t="shared" si="33"/>
        <v>0</v>
      </c>
      <c r="J48" s="11">
        <f t="shared" si="33"/>
        <v>0</v>
      </c>
      <c r="K48" s="11">
        <f t="shared" si="33"/>
        <v>0</v>
      </c>
      <c r="L48" s="11">
        <f t="shared" si="33"/>
        <v>0</v>
      </c>
      <c r="M48" s="11">
        <f t="shared" si="31"/>
        <v>6.9869862944025045E-4</v>
      </c>
      <c r="N48" s="12">
        <v>0</v>
      </c>
      <c r="O48" s="11">
        <f t="shared" ref="O48:Q48" si="34">O20/$T20</f>
        <v>0</v>
      </c>
      <c r="P48" s="11">
        <f t="shared" si="34"/>
        <v>0</v>
      </c>
      <c r="Q48" s="11">
        <f t="shared" si="34"/>
        <v>0</v>
      </c>
      <c r="R48" s="12">
        <v>0</v>
      </c>
      <c r="T48" s="5">
        <f t="shared" si="6"/>
        <v>1</v>
      </c>
      <c r="X48" s="6"/>
      <c r="AQ48" s="5"/>
    </row>
    <row r="49" spans="1:43" x14ac:dyDescent="0.25">
      <c r="A49" s="6">
        <v>42856</v>
      </c>
      <c r="B49" s="11">
        <f t="shared" ref="B49:L49" si="35">B21/$T21</f>
        <v>0.99927362637852601</v>
      </c>
      <c r="C49" s="11">
        <f t="shared" si="35"/>
        <v>0</v>
      </c>
      <c r="D49" s="11">
        <f t="shared" si="35"/>
        <v>0</v>
      </c>
      <c r="E49" s="11">
        <f t="shared" si="35"/>
        <v>0</v>
      </c>
      <c r="F49" s="11">
        <f t="shared" si="35"/>
        <v>0</v>
      </c>
      <c r="G49" s="11">
        <f t="shared" si="35"/>
        <v>0</v>
      </c>
      <c r="H49" s="11">
        <f t="shared" si="35"/>
        <v>0</v>
      </c>
      <c r="I49" s="11">
        <f t="shared" si="35"/>
        <v>0</v>
      </c>
      <c r="J49" s="11">
        <f t="shared" si="35"/>
        <v>0</v>
      </c>
      <c r="K49" s="11">
        <f t="shared" si="35"/>
        <v>0</v>
      </c>
      <c r="L49" s="11">
        <f t="shared" si="35"/>
        <v>0</v>
      </c>
      <c r="M49" s="11">
        <f t="shared" si="31"/>
        <v>7.2637362147396549E-4</v>
      </c>
      <c r="N49" s="12">
        <v>0</v>
      </c>
      <c r="O49" s="11">
        <f t="shared" ref="O49:Q49" si="36">O21/$T21</f>
        <v>0</v>
      </c>
      <c r="P49" s="11">
        <f t="shared" si="36"/>
        <v>0</v>
      </c>
      <c r="Q49" s="11">
        <f t="shared" si="36"/>
        <v>0</v>
      </c>
      <c r="R49" s="12">
        <v>0</v>
      </c>
      <c r="T49" s="5">
        <f t="shared" si="6"/>
        <v>1</v>
      </c>
      <c r="X49" s="6"/>
      <c r="AQ49" s="5"/>
    </row>
    <row r="50" spans="1:43" x14ac:dyDescent="0.25">
      <c r="A50" s="6">
        <v>42887</v>
      </c>
      <c r="B50" s="11">
        <f t="shared" ref="B50:J68" si="37">B38</f>
        <v>0.99939375507160921</v>
      </c>
      <c r="C50" s="11">
        <f t="shared" si="37"/>
        <v>0</v>
      </c>
      <c r="D50" s="11">
        <f t="shared" si="37"/>
        <v>0</v>
      </c>
      <c r="E50" s="11">
        <f t="shared" si="37"/>
        <v>0</v>
      </c>
      <c r="F50" s="11">
        <f t="shared" si="37"/>
        <v>0</v>
      </c>
      <c r="G50" s="11">
        <f t="shared" si="37"/>
        <v>0</v>
      </c>
      <c r="H50" s="11">
        <f t="shared" si="37"/>
        <v>0</v>
      </c>
      <c r="I50" s="11">
        <f t="shared" si="37"/>
        <v>0</v>
      </c>
      <c r="J50" s="11">
        <f t="shared" si="37"/>
        <v>0</v>
      </c>
      <c r="K50" s="11">
        <f t="shared" ref="K50:Q60" si="38">K38</f>
        <v>0</v>
      </c>
      <c r="L50" s="11">
        <f t="shared" si="38"/>
        <v>0</v>
      </c>
      <c r="M50" s="11">
        <f t="shared" si="38"/>
        <v>6.0624492839074398E-4</v>
      </c>
      <c r="N50" s="12">
        <v>0</v>
      </c>
      <c r="O50" s="11">
        <f t="shared" si="38"/>
        <v>0</v>
      </c>
      <c r="P50" s="11">
        <f t="shared" si="38"/>
        <v>0</v>
      </c>
      <c r="Q50" s="11">
        <f t="shared" si="38"/>
        <v>0</v>
      </c>
      <c r="R50" s="12">
        <v>0</v>
      </c>
      <c r="T50" s="5">
        <f t="shared" si="6"/>
        <v>1</v>
      </c>
      <c r="X50" s="6"/>
      <c r="AQ50" s="5"/>
    </row>
    <row r="51" spans="1:43" x14ac:dyDescent="0.25">
      <c r="A51" s="6">
        <v>42917</v>
      </c>
      <c r="B51" s="11">
        <f t="shared" si="37"/>
        <v>0.99951055108336617</v>
      </c>
      <c r="C51" s="11">
        <f t="shared" si="37"/>
        <v>0</v>
      </c>
      <c r="D51" s="11">
        <f t="shared" si="37"/>
        <v>0</v>
      </c>
      <c r="E51" s="11">
        <f t="shared" si="37"/>
        <v>0</v>
      </c>
      <c r="F51" s="11">
        <f t="shared" si="37"/>
        <v>0</v>
      </c>
      <c r="G51" s="11">
        <f t="shared" si="37"/>
        <v>0</v>
      </c>
      <c r="H51" s="11">
        <f t="shared" si="37"/>
        <v>0</v>
      </c>
      <c r="I51" s="11">
        <f t="shared" si="37"/>
        <v>0</v>
      </c>
      <c r="J51" s="11">
        <f t="shared" si="37"/>
        <v>0</v>
      </c>
      <c r="K51" s="11">
        <f t="shared" si="38"/>
        <v>0</v>
      </c>
      <c r="L51" s="11">
        <f t="shared" si="38"/>
        <v>0</v>
      </c>
      <c r="M51" s="11">
        <f t="shared" si="38"/>
        <v>4.8944891663380561E-4</v>
      </c>
      <c r="N51" s="12">
        <v>0</v>
      </c>
      <c r="O51" s="11">
        <f t="shared" si="38"/>
        <v>0</v>
      </c>
      <c r="P51" s="11">
        <f t="shared" si="38"/>
        <v>0</v>
      </c>
      <c r="Q51" s="11">
        <f t="shared" si="38"/>
        <v>0</v>
      </c>
      <c r="R51" s="12">
        <v>0</v>
      </c>
      <c r="T51" s="5">
        <f t="shared" si="6"/>
        <v>1</v>
      </c>
      <c r="X51" s="6"/>
      <c r="AQ51" s="5"/>
    </row>
    <row r="52" spans="1:43" x14ac:dyDescent="0.25">
      <c r="A52" s="6">
        <v>42948</v>
      </c>
      <c r="B52" s="11">
        <f t="shared" si="37"/>
        <v>0.99955600052283844</v>
      </c>
      <c r="C52" s="11">
        <f t="shared" si="37"/>
        <v>0</v>
      </c>
      <c r="D52" s="11">
        <f t="shared" si="37"/>
        <v>0</v>
      </c>
      <c r="E52" s="11">
        <f t="shared" si="37"/>
        <v>0</v>
      </c>
      <c r="F52" s="11">
        <f t="shared" si="37"/>
        <v>0</v>
      </c>
      <c r="G52" s="11">
        <f t="shared" si="37"/>
        <v>0</v>
      </c>
      <c r="H52" s="11">
        <f t="shared" si="37"/>
        <v>0</v>
      </c>
      <c r="I52" s="11">
        <f t="shared" si="37"/>
        <v>0</v>
      </c>
      <c r="J52" s="11">
        <f t="shared" si="37"/>
        <v>0</v>
      </c>
      <c r="K52" s="11">
        <f t="shared" si="38"/>
        <v>0</v>
      </c>
      <c r="L52" s="11">
        <f t="shared" si="38"/>
        <v>0</v>
      </c>
      <c r="M52" s="11">
        <f t="shared" si="38"/>
        <v>4.4399947716158145E-4</v>
      </c>
      <c r="N52" s="12">
        <v>0</v>
      </c>
      <c r="O52" s="11">
        <f t="shared" si="38"/>
        <v>0</v>
      </c>
      <c r="P52" s="11">
        <f t="shared" si="38"/>
        <v>0</v>
      </c>
      <c r="Q52" s="11">
        <f t="shared" si="38"/>
        <v>0</v>
      </c>
      <c r="R52" s="12">
        <v>0</v>
      </c>
      <c r="T52" s="5">
        <f t="shared" si="6"/>
        <v>1</v>
      </c>
      <c r="X52" s="6"/>
      <c r="AQ52" s="5"/>
    </row>
    <row r="53" spans="1:43" x14ac:dyDescent="0.25">
      <c r="A53" s="6">
        <v>42979</v>
      </c>
      <c r="B53" s="11">
        <f t="shared" si="37"/>
        <v>0.99952255424903191</v>
      </c>
      <c r="C53" s="11">
        <f t="shared" si="37"/>
        <v>0</v>
      </c>
      <c r="D53" s="11">
        <f t="shared" si="37"/>
        <v>0</v>
      </c>
      <c r="E53" s="11">
        <f t="shared" si="37"/>
        <v>0</v>
      </c>
      <c r="F53" s="11">
        <f t="shared" si="37"/>
        <v>0</v>
      </c>
      <c r="G53" s="11">
        <f t="shared" si="37"/>
        <v>0</v>
      </c>
      <c r="H53" s="11">
        <f t="shared" si="37"/>
        <v>0</v>
      </c>
      <c r="I53" s="11">
        <f t="shared" si="37"/>
        <v>0</v>
      </c>
      <c r="J53" s="11">
        <f t="shared" si="37"/>
        <v>0</v>
      </c>
      <c r="K53" s="11">
        <f t="shared" si="38"/>
        <v>0</v>
      </c>
      <c r="L53" s="11">
        <f t="shared" si="38"/>
        <v>0</v>
      </c>
      <c r="M53" s="11">
        <f t="shared" si="38"/>
        <v>4.7744575096810379E-4</v>
      </c>
      <c r="N53" s="12">
        <v>0</v>
      </c>
      <c r="O53" s="11">
        <f t="shared" si="38"/>
        <v>0</v>
      </c>
      <c r="P53" s="11">
        <f t="shared" si="38"/>
        <v>0</v>
      </c>
      <c r="Q53" s="11">
        <f t="shared" si="38"/>
        <v>0</v>
      </c>
      <c r="R53" s="12">
        <v>0</v>
      </c>
      <c r="T53" s="5">
        <f t="shared" si="6"/>
        <v>1</v>
      </c>
      <c r="X53" s="6"/>
      <c r="AQ53" s="5"/>
    </row>
    <row r="54" spans="1:43" x14ac:dyDescent="0.25">
      <c r="A54" s="6">
        <v>43009</v>
      </c>
      <c r="B54" s="11">
        <f t="shared" si="37"/>
        <v>0.99931198348613248</v>
      </c>
      <c r="C54" s="11">
        <f t="shared" si="37"/>
        <v>0</v>
      </c>
      <c r="D54" s="11">
        <f t="shared" si="37"/>
        <v>0</v>
      </c>
      <c r="E54" s="11">
        <f t="shared" si="37"/>
        <v>0</v>
      </c>
      <c r="F54" s="11">
        <f t="shared" si="37"/>
        <v>0</v>
      </c>
      <c r="G54" s="11">
        <f t="shared" si="37"/>
        <v>0</v>
      </c>
      <c r="H54" s="11">
        <f t="shared" si="37"/>
        <v>0</v>
      </c>
      <c r="I54" s="11">
        <f t="shared" si="37"/>
        <v>0</v>
      </c>
      <c r="J54" s="11">
        <f t="shared" si="37"/>
        <v>0</v>
      </c>
      <c r="K54" s="11">
        <f t="shared" si="38"/>
        <v>0</v>
      </c>
      <c r="L54" s="11">
        <f t="shared" si="38"/>
        <v>0</v>
      </c>
      <c r="M54" s="11">
        <f t="shared" si="38"/>
        <v>6.8801651386750829E-4</v>
      </c>
      <c r="N54" s="12">
        <v>0</v>
      </c>
      <c r="O54" s="11">
        <f t="shared" si="38"/>
        <v>0</v>
      </c>
      <c r="P54" s="11">
        <f t="shared" si="38"/>
        <v>0</v>
      </c>
      <c r="Q54" s="11">
        <f t="shared" si="38"/>
        <v>0</v>
      </c>
      <c r="R54" s="12">
        <v>0</v>
      </c>
      <c r="T54" s="5">
        <f t="shared" si="6"/>
        <v>1</v>
      </c>
      <c r="X54" s="6"/>
      <c r="AQ54" s="5"/>
    </row>
    <row r="55" spans="1:43" x14ac:dyDescent="0.25">
      <c r="A55" s="6">
        <v>43040</v>
      </c>
      <c r="B55" s="11">
        <f t="shared" si="37"/>
        <v>0.99916641177993448</v>
      </c>
      <c r="C55" s="11">
        <f t="shared" si="37"/>
        <v>0</v>
      </c>
      <c r="D55" s="11">
        <f t="shared" si="37"/>
        <v>0</v>
      </c>
      <c r="E55" s="11">
        <f t="shared" si="37"/>
        <v>0</v>
      </c>
      <c r="F55" s="11">
        <f t="shared" si="37"/>
        <v>0</v>
      </c>
      <c r="G55" s="11">
        <f t="shared" si="37"/>
        <v>0</v>
      </c>
      <c r="H55" s="11">
        <f t="shared" si="37"/>
        <v>0</v>
      </c>
      <c r="I55" s="11">
        <f t="shared" si="37"/>
        <v>0</v>
      </c>
      <c r="J55" s="11">
        <f t="shared" si="37"/>
        <v>0</v>
      </c>
      <c r="K55" s="11">
        <f t="shared" si="38"/>
        <v>0</v>
      </c>
      <c r="L55" s="11">
        <f t="shared" si="38"/>
        <v>0</v>
      </c>
      <c r="M55" s="11">
        <f t="shared" si="38"/>
        <v>8.3358822006555705E-4</v>
      </c>
      <c r="N55" s="12">
        <v>0</v>
      </c>
      <c r="O55" s="11">
        <f t="shared" si="38"/>
        <v>0</v>
      </c>
      <c r="P55" s="11">
        <f t="shared" si="38"/>
        <v>0</v>
      </c>
      <c r="Q55" s="11">
        <f t="shared" si="38"/>
        <v>0</v>
      </c>
      <c r="R55" s="12">
        <v>0</v>
      </c>
      <c r="T55" s="5">
        <f t="shared" si="6"/>
        <v>1</v>
      </c>
      <c r="X55" s="6"/>
      <c r="AQ55" s="5"/>
    </row>
    <row r="56" spans="1:43" x14ac:dyDescent="0.25">
      <c r="A56" s="6">
        <v>43070</v>
      </c>
      <c r="B56" s="11">
        <f t="shared" si="37"/>
        <v>0.99943378984144726</v>
      </c>
      <c r="C56" s="11">
        <f t="shared" si="37"/>
        <v>0</v>
      </c>
      <c r="D56" s="11">
        <f t="shared" si="37"/>
        <v>0</v>
      </c>
      <c r="E56" s="11">
        <f t="shared" si="37"/>
        <v>0</v>
      </c>
      <c r="F56" s="11">
        <f t="shared" si="37"/>
        <v>0</v>
      </c>
      <c r="G56" s="11">
        <f t="shared" si="37"/>
        <v>0</v>
      </c>
      <c r="H56" s="11">
        <f t="shared" si="37"/>
        <v>0</v>
      </c>
      <c r="I56" s="11">
        <f t="shared" si="37"/>
        <v>0</v>
      </c>
      <c r="J56" s="11">
        <f t="shared" si="37"/>
        <v>0</v>
      </c>
      <c r="K56" s="11">
        <f t="shared" si="38"/>
        <v>0</v>
      </c>
      <c r="L56" s="11">
        <f t="shared" si="38"/>
        <v>0</v>
      </c>
      <c r="M56" s="11">
        <f t="shared" si="38"/>
        <v>5.6621015855272926E-4</v>
      </c>
      <c r="N56" s="12">
        <v>0</v>
      </c>
      <c r="O56" s="11">
        <f t="shared" si="38"/>
        <v>0</v>
      </c>
      <c r="P56" s="11">
        <f t="shared" si="38"/>
        <v>0</v>
      </c>
      <c r="Q56" s="11">
        <f t="shared" si="38"/>
        <v>0</v>
      </c>
      <c r="R56" s="12">
        <v>0</v>
      </c>
      <c r="T56" s="5">
        <f t="shared" si="6"/>
        <v>1</v>
      </c>
      <c r="X56" s="6"/>
      <c r="AQ56" s="5"/>
    </row>
    <row r="57" spans="1:43" x14ac:dyDescent="0.25">
      <c r="A57" s="6">
        <v>43101</v>
      </c>
      <c r="B57" s="11">
        <f t="shared" si="37"/>
        <v>0.99957589489972587</v>
      </c>
      <c r="C57" s="11">
        <f t="shared" si="37"/>
        <v>0</v>
      </c>
      <c r="D57" s="11">
        <f t="shared" si="37"/>
        <v>0</v>
      </c>
      <c r="E57" s="11">
        <f t="shared" si="37"/>
        <v>0</v>
      </c>
      <c r="F57" s="11">
        <f t="shared" si="37"/>
        <v>0</v>
      </c>
      <c r="G57" s="11">
        <f t="shared" si="37"/>
        <v>0</v>
      </c>
      <c r="H57" s="11">
        <f t="shared" si="37"/>
        <v>0</v>
      </c>
      <c r="I57" s="11">
        <f t="shared" si="37"/>
        <v>0</v>
      </c>
      <c r="J57" s="11">
        <f t="shared" si="37"/>
        <v>0</v>
      </c>
      <c r="K57" s="11">
        <f t="shared" si="38"/>
        <v>0</v>
      </c>
      <c r="L57" s="11">
        <f t="shared" si="38"/>
        <v>0</v>
      </c>
      <c r="M57" s="11">
        <f t="shared" si="38"/>
        <v>4.2410510027412714E-4</v>
      </c>
      <c r="N57" s="12">
        <v>0</v>
      </c>
      <c r="O57" s="11">
        <f t="shared" si="38"/>
        <v>0</v>
      </c>
      <c r="P57" s="11">
        <f t="shared" si="38"/>
        <v>0</v>
      </c>
      <c r="Q57" s="11">
        <f t="shared" si="38"/>
        <v>0</v>
      </c>
      <c r="R57" s="12">
        <v>0</v>
      </c>
      <c r="T57" s="5">
        <f t="shared" si="6"/>
        <v>1</v>
      </c>
      <c r="X57" s="6"/>
      <c r="AQ57" s="5"/>
    </row>
    <row r="58" spans="1:43" x14ac:dyDescent="0.25">
      <c r="A58" s="6">
        <v>43132</v>
      </c>
      <c r="B58" s="11">
        <f t="shared" si="37"/>
        <v>0.99944622109199521</v>
      </c>
      <c r="C58" s="11">
        <f t="shared" si="37"/>
        <v>0</v>
      </c>
      <c r="D58" s="11">
        <f t="shared" si="37"/>
        <v>0</v>
      </c>
      <c r="E58" s="11">
        <f t="shared" si="37"/>
        <v>0</v>
      </c>
      <c r="F58" s="11">
        <f t="shared" si="37"/>
        <v>0</v>
      </c>
      <c r="G58" s="11">
        <f t="shared" si="37"/>
        <v>0</v>
      </c>
      <c r="H58" s="11">
        <f t="shared" si="37"/>
        <v>0</v>
      </c>
      <c r="I58" s="11">
        <f t="shared" si="37"/>
        <v>0</v>
      </c>
      <c r="J58" s="11">
        <f t="shared" si="37"/>
        <v>0</v>
      </c>
      <c r="K58" s="11">
        <f t="shared" si="38"/>
        <v>0</v>
      </c>
      <c r="L58" s="11">
        <f t="shared" si="38"/>
        <v>0</v>
      </c>
      <c r="M58" s="11">
        <f t="shared" si="38"/>
        <v>5.5377890800475623E-4</v>
      </c>
      <c r="N58" s="12">
        <v>0</v>
      </c>
      <c r="O58" s="11">
        <f t="shared" si="38"/>
        <v>0</v>
      </c>
      <c r="P58" s="11">
        <f t="shared" si="38"/>
        <v>0</v>
      </c>
      <c r="Q58" s="11">
        <f t="shared" si="38"/>
        <v>0</v>
      </c>
      <c r="R58" s="12">
        <v>0</v>
      </c>
      <c r="T58" s="5">
        <f t="shared" si="6"/>
        <v>1</v>
      </c>
      <c r="X58" s="6"/>
      <c r="AQ58" s="5"/>
    </row>
    <row r="59" spans="1:43" x14ac:dyDescent="0.25">
      <c r="A59" s="6">
        <v>43160</v>
      </c>
      <c r="B59" s="11">
        <f t="shared" si="37"/>
        <v>0.99938360475514332</v>
      </c>
      <c r="C59" s="11">
        <f t="shared" si="37"/>
        <v>0</v>
      </c>
      <c r="D59" s="11">
        <f t="shared" si="37"/>
        <v>0</v>
      </c>
      <c r="E59" s="11">
        <f t="shared" si="37"/>
        <v>0</v>
      </c>
      <c r="F59" s="11">
        <f t="shared" si="37"/>
        <v>0</v>
      </c>
      <c r="G59" s="11">
        <f t="shared" si="37"/>
        <v>0</v>
      </c>
      <c r="H59" s="11">
        <f t="shared" si="37"/>
        <v>0</v>
      </c>
      <c r="I59" s="11">
        <f t="shared" si="37"/>
        <v>0</v>
      </c>
      <c r="J59" s="11">
        <f t="shared" si="37"/>
        <v>0</v>
      </c>
      <c r="K59" s="11">
        <f t="shared" si="38"/>
        <v>0</v>
      </c>
      <c r="L59" s="11">
        <f t="shared" si="38"/>
        <v>0</v>
      </c>
      <c r="M59" s="11">
        <f t="shared" si="38"/>
        <v>6.163952448566786E-4</v>
      </c>
      <c r="N59" s="12">
        <v>0</v>
      </c>
      <c r="O59" s="11">
        <f t="shared" si="38"/>
        <v>0</v>
      </c>
      <c r="P59" s="11">
        <f t="shared" si="38"/>
        <v>0</v>
      </c>
      <c r="Q59" s="11">
        <f t="shared" si="38"/>
        <v>0</v>
      </c>
      <c r="R59" s="12">
        <v>0</v>
      </c>
      <c r="T59" s="5">
        <f t="shared" si="6"/>
        <v>1</v>
      </c>
      <c r="X59" s="6"/>
      <c r="AQ59" s="5"/>
    </row>
    <row r="60" spans="1:43" x14ac:dyDescent="0.25">
      <c r="A60" s="6">
        <v>43191</v>
      </c>
      <c r="B60" s="11">
        <f t="shared" si="37"/>
        <v>0.99930130137055972</v>
      </c>
      <c r="C60" s="11">
        <f t="shared" si="37"/>
        <v>0</v>
      </c>
      <c r="D60" s="11">
        <f t="shared" si="37"/>
        <v>0</v>
      </c>
      <c r="E60" s="11">
        <f t="shared" si="37"/>
        <v>0</v>
      </c>
      <c r="F60" s="11">
        <f t="shared" si="37"/>
        <v>0</v>
      </c>
      <c r="G60" s="11">
        <f t="shared" si="37"/>
        <v>0</v>
      </c>
      <c r="H60" s="11">
        <f t="shared" si="37"/>
        <v>0</v>
      </c>
      <c r="I60" s="11">
        <f t="shared" si="37"/>
        <v>0</v>
      </c>
      <c r="J60" s="11">
        <f t="shared" si="37"/>
        <v>0</v>
      </c>
      <c r="K60" s="11">
        <f t="shared" si="38"/>
        <v>0</v>
      </c>
      <c r="L60" s="11">
        <f t="shared" si="38"/>
        <v>0</v>
      </c>
      <c r="M60" s="11">
        <f t="shared" si="38"/>
        <v>6.9869862944025045E-4</v>
      </c>
      <c r="N60" s="12">
        <v>0</v>
      </c>
      <c r="O60" s="11">
        <f t="shared" si="38"/>
        <v>0</v>
      </c>
      <c r="P60" s="11">
        <f t="shared" si="38"/>
        <v>0</v>
      </c>
      <c r="Q60" s="11">
        <f t="shared" si="38"/>
        <v>0</v>
      </c>
      <c r="R60" s="12">
        <v>0</v>
      </c>
      <c r="T60" s="5">
        <f t="shared" si="6"/>
        <v>1</v>
      </c>
      <c r="X60" s="6"/>
      <c r="AQ60" s="5"/>
    </row>
    <row r="61" spans="1:43" x14ac:dyDescent="0.25">
      <c r="A61" s="6">
        <v>43221</v>
      </c>
      <c r="B61" s="11">
        <f t="shared" si="37"/>
        <v>0.99927362637852601</v>
      </c>
      <c r="C61" s="11">
        <f t="shared" si="37"/>
        <v>0</v>
      </c>
      <c r="D61" s="11">
        <f t="shared" si="37"/>
        <v>0</v>
      </c>
      <c r="E61" s="11">
        <f t="shared" si="37"/>
        <v>0</v>
      </c>
      <c r="F61" s="11">
        <f t="shared" si="37"/>
        <v>0</v>
      </c>
      <c r="G61" s="11">
        <f t="shared" si="37"/>
        <v>0</v>
      </c>
      <c r="H61" s="11">
        <f t="shared" si="37"/>
        <v>0</v>
      </c>
      <c r="I61" s="11">
        <f t="shared" si="37"/>
        <v>0</v>
      </c>
      <c r="J61" s="11">
        <f t="shared" ref="C61:J68" si="39">J49</f>
        <v>0</v>
      </c>
      <c r="K61" s="11">
        <f t="shared" ref="K61:Q61" si="40">K49</f>
        <v>0</v>
      </c>
      <c r="L61" s="11">
        <f t="shared" si="40"/>
        <v>0</v>
      </c>
      <c r="M61" s="11">
        <f t="shared" si="40"/>
        <v>7.2637362147396549E-4</v>
      </c>
      <c r="N61" s="12">
        <v>0</v>
      </c>
      <c r="O61" s="11">
        <f t="shared" si="40"/>
        <v>0</v>
      </c>
      <c r="P61" s="11">
        <f t="shared" si="40"/>
        <v>0</v>
      </c>
      <c r="Q61" s="11">
        <f t="shared" si="40"/>
        <v>0</v>
      </c>
      <c r="R61" s="12">
        <v>0</v>
      </c>
      <c r="T61" s="5">
        <f t="shared" si="6"/>
        <v>1</v>
      </c>
      <c r="X61" s="6"/>
      <c r="AQ61" s="5"/>
    </row>
    <row r="62" spans="1:43" x14ac:dyDescent="0.25">
      <c r="A62" s="6">
        <v>43252</v>
      </c>
      <c r="B62" s="11">
        <f t="shared" si="37"/>
        <v>0.99939375507160921</v>
      </c>
      <c r="C62" s="11">
        <f t="shared" si="39"/>
        <v>0</v>
      </c>
      <c r="D62" s="11">
        <f t="shared" si="39"/>
        <v>0</v>
      </c>
      <c r="E62" s="11">
        <f t="shared" si="39"/>
        <v>0</v>
      </c>
      <c r="F62" s="11">
        <f t="shared" si="39"/>
        <v>0</v>
      </c>
      <c r="G62" s="11">
        <f t="shared" si="39"/>
        <v>0</v>
      </c>
      <c r="H62" s="11">
        <f t="shared" si="39"/>
        <v>0</v>
      </c>
      <c r="I62" s="11">
        <f t="shared" si="39"/>
        <v>0</v>
      </c>
      <c r="J62" s="11">
        <f t="shared" si="39"/>
        <v>0</v>
      </c>
      <c r="K62" s="11">
        <f t="shared" ref="K62:Q62" si="41">K50</f>
        <v>0</v>
      </c>
      <c r="L62" s="11">
        <f t="shared" si="41"/>
        <v>0</v>
      </c>
      <c r="M62" s="11">
        <f t="shared" si="41"/>
        <v>6.0624492839074398E-4</v>
      </c>
      <c r="N62" s="12">
        <v>0</v>
      </c>
      <c r="O62" s="11">
        <f t="shared" si="41"/>
        <v>0</v>
      </c>
      <c r="P62" s="11">
        <f t="shared" si="41"/>
        <v>0</v>
      </c>
      <c r="Q62" s="11">
        <f t="shared" si="41"/>
        <v>0</v>
      </c>
      <c r="R62" s="12">
        <v>0</v>
      </c>
      <c r="T62" s="5">
        <f t="shared" si="6"/>
        <v>1</v>
      </c>
      <c r="X62" s="6"/>
      <c r="AQ62" s="5"/>
    </row>
    <row r="63" spans="1:43" x14ac:dyDescent="0.25">
      <c r="A63" s="6">
        <v>43282</v>
      </c>
      <c r="B63" s="11">
        <f t="shared" si="37"/>
        <v>0.99951055108336617</v>
      </c>
      <c r="C63" s="11">
        <f t="shared" si="39"/>
        <v>0</v>
      </c>
      <c r="D63" s="11">
        <f t="shared" si="39"/>
        <v>0</v>
      </c>
      <c r="E63" s="11">
        <f t="shared" si="39"/>
        <v>0</v>
      </c>
      <c r="F63" s="11">
        <f t="shared" si="39"/>
        <v>0</v>
      </c>
      <c r="G63" s="11">
        <f t="shared" si="39"/>
        <v>0</v>
      </c>
      <c r="H63" s="11">
        <f t="shared" si="39"/>
        <v>0</v>
      </c>
      <c r="I63" s="11">
        <f t="shared" si="39"/>
        <v>0</v>
      </c>
      <c r="J63" s="11">
        <f t="shared" si="39"/>
        <v>0</v>
      </c>
      <c r="K63" s="11">
        <f t="shared" ref="K63:Q63" si="42">K51</f>
        <v>0</v>
      </c>
      <c r="L63" s="11">
        <f t="shared" si="42"/>
        <v>0</v>
      </c>
      <c r="M63" s="11">
        <f t="shared" si="42"/>
        <v>4.8944891663380561E-4</v>
      </c>
      <c r="N63" s="12">
        <v>0</v>
      </c>
      <c r="O63" s="11">
        <f t="shared" si="42"/>
        <v>0</v>
      </c>
      <c r="P63" s="11">
        <f t="shared" si="42"/>
        <v>0</v>
      </c>
      <c r="Q63" s="11">
        <f t="shared" si="42"/>
        <v>0</v>
      </c>
      <c r="R63" s="12">
        <v>0</v>
      </c>
      <c r="T63" s="5">
        <f t="shared" si="6"/>
        <v>1</v>
      </c>
      <c r="X63" s="6"/>
      <c r="AQ63" s="5"/>
    </row>
    <row r="64" spans="1:43" x14ac:dyDescent="0.25">
      <c r="A64" s="6">
        <v>43313</v>
      </c>
      <c r="B64" s="11">
        <f t="shared" si="37"/>
        <v>0.99955600052283844</v>
      </c>
      <c r="C64" s="11">
        <f t="shared" si="39"/>
        <v>0</v>
      </c>
      <c r="D64" s="11">
        <f t="shared" si="39"/>
        <v>0</v>
      </c>
      <c r="E64" s="11">
        <f t="shared" si="39"/>
        <v>0</v>
      </c>
      <c r="F64" s="11">
        <f t="shared" si="39"/>
        <v>0</v>
      </c>
      <c r="G64" s="11">
        <f t="shared" si="39"/>
        <v>0</v>
      </c>
      <c r="H64" s="11">
        <f t="shared" si="39"/>
        <v>0</v>
      </c>
      <c r="I64" s="11">
        <f t="shared" si="39"/>
        <v>0</v>
      </c>
      <c r="J64" s="11">
        <f t="shared" si="39"/>
        <v>0</v>
      </c>
      <c r="K64" s="11">
        <f t="shared" ref="K64:Q64" si="43">K52</f>
        <v>0</v>
      </c>
      <c r="L64" s="11">
        <f t="shared" si="43"/>
        <v>0</v>
      </c>
      <c r="M64" s="11">
        <f t="shared" si="43"/>
        <v>4.4399947716158145E-4</v>
      </c>
      <c r="N64" s="12">
        <v>0</v>
      </c>
      <c r="O64" s="11">
        <f t="shared" si="43"/>
        <v>0</v>
      </c>
      <c r="P64" s="11">
        <f t="shared" si="43"/>
        <v>0</v>
      </c>
      <c r="Q64" s="11">
        <f t="shared" si="43"/>
        <v>0</v>
      </c>
      <c r="R64" s="12">
        <v>0</v>
      </c>
      <c r="T64" s="5">
        <f t="shared" si="6"/>
        <v>1</v>
      </c>
      <c r="X64" s="6"/>
      <c r="AQ64" s="5"/>
    </row>
    <row r="65" spans="1:43" x14ac:dyDescent="0.25">
      <c r="A65" s="6">
        <v>43344</v>
      </c>
      <c r="B65" s="11">
        <f t="shared" si="37"/>
        <v>0.99952255424903191</v>
      </c>
      <c r="C65" s="11">
        <f t="shared" si="39"/>
        <v>0</v>
      </c>
      <c r="D65" s="11">
        <f t="shared" si="39"/>
        <v>0</v>
      </c>
      <c r="E65" s="11">
        <f t="shared" si="39"/>
        <v>0</v>
      </c>
      <c r="F65" s="11">
        <f t="shared" si="39"/>
        <v>0</v>
      </c>
      <c r="G65" s="11">
        <f t="shared" si="39"/>
        <v>0</v>
      </c>
      <c r="H65" s="11">
        <f t="shared" si="39"/>
        <v>0</v>
      </c>
      <c r="I65" s="11">
        <f t="shared" si="39"/>
        <v>0</v>
      </c>
      <c r="J65" s="11">
        <f t="shared" si="39"/>
        <v>0</v>
      </c>
      <c r="K65" s="11">
        <f t="shared" ref="K65:Q65" si="44">K53</f>
        <v>0</v>
      </c>
      <c r="L65" s="11">
        <f t="shared" si="44"/>
        <v>0</v>
      </c>
      <c r="M65" s="11">
        <f t="shared" si="44"/>
        <v>4.7744575096810379E-4</v>
      </c>
      <c r="N65" s="12">
        <v>0</v>
      </c>
      <c r="O65" s="11">
        <f t="shared" si="44"/>
        <v>0</v>
      </c>
      <c r="P65" s="11">
        <f t="shared" si="44"/>
        <v>0</v>
      </c>
      <c r="Q65" s="11">
        <f t="shared" si="44"/>
        <v>0</v>
      </c>
      <c r="R65" s="12">
        <v>0</v>
      </c>
      <c r="T65" s="5">
        <f t="shared" si="6"/>
        <v>1</v>
      </c>
      <c r="X65" s="6"/>
      <c r="AQ65" s="5"/>
    </row>
    <row r="66" spans="1:43" x14ac:dyDescent="0.25">
      <c r="A66" s="6">
        <v>43374</v>
      </c>
      <c r="B66" s="11">
        <f t="shared" si="37"/>
        <v>0.99931198348613248</v>
      </c>
      <c r="C66" s="11">
        <f t="shared" si="39"/>
        <v>0</v>
      </c>
      <c r="D66" s="11">
        <f t="shared" si="39"/>
        <v>0</v>
      </c>
      <c r="E66" s="11">
        <f t="shared" si="39"/>
        <v>0</v>
      </c>
      <c r="F66" s="11">
        <f t="shared" si="39"/>
        <v>0</v>
      </c>
      <c r="G66" s="11">
        <f t="shared" si="39"/>
        <v>0</v>
      </c>
      <c r="H66" s="11">
        <f t="shared" si="39"/>
        <v>0</v>
      </c>
      <c r="I66" s="11">
        <f t="shared" si="39"/>
        <v>0</v>
      </c>
      <c r="J66" s="11">
        <f t="shared" si="39"/>
        <v>0</v>
      </c>
      <c r="K66" s="11">
        <f t="shared" ref="K66:Q66" si="45">K54</f>
        <v>0</v>
      </c>
      <c r="L66" s="11">
        <f t="shared" si="45"/>
        <v>0</v>
      </c>
      <c r="M66" s="11">
        <f t="shared" si="45"/>
        <v>6.8801651386750829E-4</v>
      </c>
      <c r="N66" s="12">
        <v>0</v>
      </c>
      <c r="O66" s="11">
        <f t="shared" si="45"/>
        <v>0</v>
      </c>
      <c r="P66" s="11">
        <f t="shared" si="45"/>
        <v>0</v>
      </c>
      <c r="Q66" s="11">
        <f t="shared" si="45"/>
        <v>0</v>
      </c>
      <c r="R66" s="12">
        <v>0</v>
      </c>
      <c r="T66" s="5">
        <f t="shared" si="6"/>
        <v>1</v>
      </c>
      <c r="X66" s="6"/>
      <c r="AQ66" s="5"/>
    </row>
    <row r="67" spans="1:43" x14ac:dyDescent="0.25">
      <c r="A67" s="6">
        <v>43405</v>
      </c>
      <c r="B67" s="11">
        <f t="shared" si="37"/>
        <v>0.99916641177993448</v>
      </c>
      <c r="C67" s="11">
        <f t="shared" si="39"/>
        <v>0</v>
      </c>
      <c r="D67" s="11">
        <f t="shared" si="39"/>
        <v>0</v>
      </c>
      <c r="E67" s="11">
        <f t="shared" si="39"/>
        <v>0</v>
      </c>
      <c r="F67" s="11">
        <f t="shared" si="39"/>
        <v>0</v>
      </c>
      <c r="G67" s="11">
        <f t="shared" si="39"/>
        <v>0</v>
      </c>
      <c r="H67" s="11">
        <f t="shared" si="39"/>
        <v>0</v>
      </c>
      <c r="I67" s="11">
        <f t="shared" si="39"/>
        <v>0</v>
      </c>
      <c r="J67" s="11">
        <f t="shared" si="39"/>
        <v>0</v>
      </c>
      <c r="K67" s="11">
        <f t="shared" ref="K67:Q67" si="46">K55</f>
        <v>0</v>
      </c>
      <c r="L67" s="11">
        <f t="shared" si="46"/>
        <v>0</v>
      </c>
      <c r="M67" s="11">
        <f t="shared" si="46"/>
        <v>8.3358822006555705E-4</v>
      </c>
      <c r="N67" s="12">
        <v>0</v>
      </c>
      <c r="O67" s="11">
        <f t="shared" si="46"/>
        <v>0</v>
      </c>
      <c r="P67" s="11">
        <f t="shared" si="46"/>
        <v>0</v>
      </c>
      <c r="Q67" s="11">
        <f t="shared" si="46"/>
        <v>0</v>
      </c>
      <c r="R67" s="12">
        <v>0</v>
      </c>
      <c r="T67" s="5">
        <f t="shared" si="6"/>
        <v>1</v>
      </c>
      <c r="X67" s="6"/>
      <c r="AQ67" s="5"/>
    </row>
    <row r="68" spans="1:43" x14ac:dyDescent="0.25">
      <c r="A68" s="6">
        <v>43435</v>
      </c>
      <c r="B68" s="11">
        <f t="shared" si="37"/>
        <v>0.99943378984144726</v>
      </c>
      <c r="C68" s="11">
        <f t="shared" si="39"/>
        <v>0</v>
      </c>
      <c r="D68" s="11">
        <f t="shared" si="39"/>
        <v>0</v>
      </c>
      <c r="E68" s="11">
        <f t="shared" si="39"/>
        <v>0</v>
      </c>
      <c r="F68" s="11">
        <f t="shared" si="39"/>
        <v>0</v>
      </c>
      <c r="G68" s="11">
        <f t="shared" si="39"/>
        <v>0</v>
      </c>
      <c r="H68" s="11">
        <f t="shared" si="39"/>
        <v>0</v>
      </c>
      <c r="I68" s="11">
        <f t="shared" si="39"/>
        <v>0</v>
      </c>
      <c r="J68" s="11">
        <f t="shared" si="39"/>
        <v>0</v>
      </c>
      <c r="K68" s="11">
        <f t="shared" ref="K68:Q68" si="47">K56</f>
        <v>0</v>
      </c>
      <c r="L68" s="11">
        <f t="shared" si="47"/>
        <v>0</v>
      </c>
      <c r="M68" s="11">
        <f t="shared" si="47"/>
        <v>5.6621015855272926E-4</v>
      </c>
      <c r="N68" s="12">
        <v>0</v>
      </c>
      <c r="O68" s="11">
        <f t="shared" si="47"/>
        <v>0</v>
      </c>
      <c r="P68" s="11">
        <f t="shared" si="47"/>
        <v>0</v>
      </c>
      <c r="Q68" s="11">
        <f t="shared" si="47"/>
        <v>0</v>
      </c>
      <c r="R68" s="12">
        <v>0</v>
      </c>
      <c r="T68" s="5">
        <f t="shared" si="6"/>
        <v>1</v>
      </c>
      <c r="X68" s="6"/>
      <c r="AQ68" s="5"/>
    </row>
    <row r="69" spans="1:43" x14ac:dyDescent="0.25">
      <c r="A69" s="6">
        <v>43466</v>
      </c>
      <c r="B69" s="11">
        <f t="shared" ref="B69:M69" si="48">B57</f>
        <v>0.99957589489972587</v>
      </c>
      <c r="C69" s="11">
        <f t="shared" si="48"/>
        <v>0</v>
      </c>
      <c r="D69" s="11">
        <f t="shared" si="48"/>
        <v>0</v>
      </c>
      <c r="E69" s="11">
        <f t="shared" si="48"/>
        <v>0</v>
      </c>
      <c r="F69" s="11">
        <f t="shared" si="48"/>
        <v>0</v>
      </c>
      <c r="G69" s="11">
        <f t="shared" si="48"/>
        <v>0</v>
      </c>
      <c r="H69" s="11">
        <f t="shared" si="48"/>
        <v>0</v>
      </c>
      <c r="I69" s="11">
        <f t="shared" si="48"/>
        <v>0</v>
      </c>
      <c r="J69" s="11">
        <f t="shared" si="48"/>
        <v>0</v>
      </c>
      <c r="K69" s="11">
        <f t="shared" si="48"/>
        <v>0</v>
      </c>
      <c r="L69" s="11">
        <f t="shared" si="48"/>
        <v>0</v>
      </c>
      <c r="M69" s="11">
        <f t="shared" si="48"/>
        <v>4.2410510027412714E-4</v>
      </c>
      <c r="N69" s="12">
        <v>0</v>
      </c>
      <c r="O69" s="11">
        <f t="shared" ref="O69:Q69" si="49">O57</f>
        <v>0</v>
      </c>
      <c r="P69" s="11">
        <f t="shared" si="49"/>
        <v>0</v>
      </c>
      <c r="Q69" s="11">
        <f t="shared" si="49"/>
        <v>0</v>
      </c>
      <c r="R69" s="12">
        <v>0</v>
      </c>
      <c r="T69" s="5">
        <f t="shared" si="6"/>
        <v>1</v>
      </c>
    </row>
    <row r="70" spans="1:43" x14ac:dyDescent="0.25">
      <c r="A70" s="6">
        <v>43497</v>
      </c>
      <c r="B70" s="11">
        <f t="shared" ref="B70:M70" si="50">B58</f>
        <v>0.99944622109199521</v>
      </c>
      <c r="C70" s="11">
        <f t="shared" si="50"/>
        <v>0</v>
      </c>
      <c r="D70" s="11">
        <f t="shared" si="50"/>
        <v>0</v>
      </c>
      <c r="E70" s="11">
        <f t="shared" si="50"/>
        <v>0</v>
      </c>
      <c r="F70" s="11">
        <f t="shared" si="50"/>
        <v>0</v>
      </c>
      <c r="G70" s="11">
        <f t="shared" si="50"/>
        <v>0</v>
      </c>
      <c r="H70" s="11">
        <f t="shared" si="50"/>
        <v>0</v>
      </c>
      <c r="I70" s="11">
        <f t="shared" si="50"/>
        <v>0</v>
      </c>
      <c r="J70" s="11">
        <f t="shared" si="50"/>
        <v>0</v>
      </c>
      <c r="K70" s="11">
        <f t="shared" si="50"/>
        <v>0</v>
      </c>
      <c r="L70" s="11">
        <f t="shared" si="50"/>
        <v>0</v>
      </c>
      <c r="M70" s="11">
        <f t="shared" si="50"/>
        <v>5.5377890800475623E-4</v>
      </c>
      <c r="N70" s="12">
        <v>0</v>
      </c>
      <c r="O70" s="11">
        <f t="shared" ref="O70:Q70" si="51">O58</f>
        <v>0</v>
      </c>
      <c r="P70" s="11">
        <f t="shared" si="51"/>
        <v>0</v>
      </c>
      <c r="Q70" s="11">
        <f t="shared" si="51"/>
        <v>0</v>
      </c>
      <c r="R70" s="12">
        <v>0</v>
      </c>
      <c r="T70" s="5">
        <f t="shared" si="6"/>
        <v>1</v>
      </c>
    </row>
    <row r="71" spans="1:43" x14ac:dyDescent="0.25">
      <c r="A71" s="6">
        <v>43525</v>
      </c>
      <c r="B71" s="11">
        <f t="shared" ref="B71:M71" si="52">B59</f>
        <v>0.99938360475514332</v>
      </c>
      <c r="C71" s="11">
        <f t="shared" si="52"/>
        <v>0</v>
      </c>
      <c r="D71" s="11">
        <f t="shared" si="52"/>
        <v>0</v>
      </c>
      <c r="E71" s="11">
        <f t="shared" si="52"/>
        <v>0</v>
      </c>
      <c r="F71" s="11">
        <f t="shared" si="52"/>
        <v>0</v>
      </c>
      <c r="G71" s="11">
        <f t="shared" si="52"/>
        <v>0</v>
      </c>
      <c r="H71" s="11">
        <f t="shared" si="52"/>
        <v>0</v>
      </c>
      <c r="I71" s="11">
        <f t="shared" si="52"/>
        <v>0</v>
      </c>
      <c r="J71" s="11">
        <f t="shared" si="52"/>
        <v>0</v>
      </c>
      <c r="K71" s="11">
        <f t="shared" si="52"/>
        <v>0</v>
      </c>
      <c r="L71" s="11">
        <f t="shared" si="52"/>
        <v>0</v>
      </c>
      <c r="M71" s="11">
        <f t="shared" si="52"/>
        <v>6.163952448566786E-4</v>
      </c>
      <c r="N71" s="12">
        <v>0</v>
      </c>
      <c r="O71" s="11">
        <f t="shared" ref="O71:Q71" si="53">O59</f>
        <v>0</v>
      </c>
      <c r="P71" s="11">
        <f t="shared" si="53"/>
        <v>0</v>
      </c>
      <c r="Q71" s="11">
        <f t="shared" si="53"/>
        <v>0</v>
      </c>
      <c r="R71" s="12">
        <v>0</v>
      </c>
      <c r="T71" s="5">
        <f t="shared" si="6"/>
        <v>1</v>
      </c>
    </row>
  </sheetData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workbookViewId="0"/>
  </sheetViews>
  <sheetFormatPr defaultRowHeight="15" x14ac:dyDescent="0.25"/>
  <cols>
    <col min="1" max="1" width="11" bestFit="1" customWidth="1"/>
    <col min="2" max="2" width="14.7109375" bestFit="1" customWidth="1"/>
    <col min="3" max="3" width="11.7109375" bestFit="1" customWidth="1"/>
    <col min="4" max="7" width="10" bestFit="1" customWidth="1"/>
    <col min="8" max="8" width="11.7109375" bestFit="1" customWidth="1"/>
    <col min="9" max="9" width="10.7109375" bestFit="1" customWidth="1"/>
    <col min="10" max="10" width="9.28515625" bestFit="1" customWidth="1"/>
    <col min="11" max="11" width="9.42578125" bestFit="1" customWidth="1"/>
    <col min="12" max="12" width="9.7109375" bestFit="1" customWidth="1"/>
    <col min="13" max="14" width="10.7109375" bestFit="1" customWidth="1"/>
    <col min="15" max="16" width="9.42578125" bestFit="1" customWidth="1"/>
    <col min="17" max="17" width="10.7109375" bestFit="1" customWidth="1"/>
    <col min="18" max="18" width="11.7109375" bestFit="1" customWidth="1"/>
    <col min="20" max="20" width="12.5703125" bestFit="1" customWidth="1"/>
  </cols>
  <sheetData>
    <row r="1" spans="1:20" ht="28.5" x14ac:dyDescent="0.45">
      <c r="A1" s="3" t="s">
        <v>17</v>
      </c>
    </row>
    <row r="2" spans="1:20" x14ac:dyDescent="0.25">
      <c r="A2" t="s">
        <v>47</v>
      </c>
    </row>
    <row r="3" spans="1:20" x14ac:dyDescent="0.25">
      <c r="B3" t="s">
        <v>16</v>
      </c>
    </row>
    <row r="4" spans="1:20" x14ac:dyDescent="0.25">
      <c r="A4" t="s">
        <v>21</v>
      </c>
      <c r="B4" t="s">
        <v>0</v>
      </c>
      <c r="C4" t="s">
        <v>23</v>
      </c>
      <c r="D4" t="s">
        <v>24</v>
      </c>
      <c r="E4" t="s">
        <v>25</v>
      </c>
      <c r="F4" t="s">
        <v>26</v>
      </c>
      <c r="G4" t="s">
        <v>27</v>
      </c>
      <c r="H4" t="s">
        <v>28</v>
      </c>
      <c r="I4" t="s">
        <v>29</v>
      </c>
      <c r="J4" t="s">
        <v>30</v>
      </c>
      <c r="K4" t="s">
        <v>31</v>
      </c>
      <c r="L4" t="s">
        <v>14</v>
      </c>
      <c r="M4" t="s">
        <v>32</v>
      </c>
      <c r="N4" t="s">
        <v>33</v>
      </c>
      <c r="O4" t="s">
        <v>34</v>
      </c>
      <c r="P4" t="s">
        <v>35</v>
      </c>
      <c r="Q4" t="s">
        <v>36</v>
      </c>
      <c r="R4" t="s">
        <v>41</v>
      </c>
      <c r="T4" t="s">
        <v>13</v>
      </c>
    </row>
    <row r="5" spans="1:20" x14ac:dyDescent="0.25">
      <c r="A5" t="s">
        <v>1</v>
      </c>
      <c r="B5" s="1">
        <f>[1]KWHtoCC!E92</f>
        <v>1999</v>
      </c>
      <c r="C5" s="1">
        <f>[2]BillstoCC!E36</f>
        <v>11849</v>
      </c>
      <c r="D5" s="1">
        <f>[3]KWHtoCC!E65</f>
        <v>41</v>
      </c>
      <c r="E5" s="1">
        <f>[4]KWHtoCC!E94</f>
        <v>7</v>
      </c>
      <c r="F5" s="1">
        <f>[5]KWHtoCC!E90</f>
        <v>1</v>
      </c>
      <c r="G5" s="1">
        <f>[6]KWHtoCC!E113</f>
        <v>4</v>
      </c>
      <c r="H5" s="1">
        <f>[7]KWHtoCC!E90</f>
        <v>92</v>
      </c>
      <c r="I5" s="1">
        <f>[8]KWHtoCC!E90</f>
        <v>2</v>
      </c>
      <c r="J5" s="1">
        <f>[9]KWHtoCC!E65</f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T5" s="2">
        <f>SUM(B5:S5)</f>
        <v>13995</v>
      </c>
    </row>
    <row r="6" spans="1:20" x14ac:dyDescent="0.25">
      <c r="A6" t="s">
        <v>2</v>
      </c>
      <c r="B6" s="1">
        <f>[1]KWHtoCC!E93</f>
        <v>1965</v>
      </c>
      <c r="C6" s="1">
        <f>[2]BillstoCC!E37</f>
        <v>11887</v>
      </c>
      <c r="D6" s="1">
        <f>[3]KWHtoCC!E66</f>
        <v>41</v>
      </c>
      <c r="E6" s="1">
        <f>[4]KWHtoCC!E95</f>
        <v>7</v>
      </c>
      <c r="F6" s="1">
        <f>[5]KWHtoCC!E91</f>
        <v>1</v>
      </c>
      <c r="G6" s="1">
        <f>[6]KWHtoCC!E114</f>
        <v>4</v>
      </c>
      <c r="H6" s="1">
        <f>[7]KWHtoCC!E91</f>
        <v>92</v>
      </c>
      <c r="I6" s="1">
        <f>[8]KWHtoCC!E91</f>
        <v>2</v>
      </c>
      <c r="J6" s="1">
        <f>[9]KWHtoCC!E66</f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T6" s="2">
        <f t="shared" ref="T6:T28" si="0">SUM(B6:S6)</f>
        <v>13999</v>
      </c>
    </row>
    <row r="7" spans="1:20" x14ac:dyDescent="0.25">
      <c r="A7" t="s">
        <v>3</v>
      </c>
      <c r="B7" s="1">
        <f>[1]KWHtoCC!E94</f>
        <v>1965</v>
      </c>
      <c r="C7" s="1">
        <f>[2]BillstoCC!E38</f>
        <v>11883</v>
      </c>
      <c r="D7" s="1">
        <f>[3]KWHtoCC!E67</f>
        <v>41</v>
      </c>
      <c r="E7" s="1">
        <f>[4]KWHtoCC!E96</f>
        <v>7</v>
      </c>
      <c r="F7" s="1">
        <f>[5]KWHtoCC!E92</f>
        <v>1</v>
      </c>
      <c r="G7" s="1">
        <f>[6]KWHtoCC!E115</f>
        <v>4</v>
      </c>
      <c r="H7" s="1">
        <f>[7]KWHtoCC!E92</f>
        <v>92</v>
      </c>
      <c r="I7" s="1">
        <f>[8]KWHtoCC!E92</f>
        <v>2</v>
      </c>
      <c r="J7" s="1">
        <f>[9]KWHtoCC!E67</f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T7" s="2">
        <f t="shared" si="0"/>
        <v>13995</v>
      </c>
    </row>
    <row r="8" spans="1:20" x14ac:dyDescent="0.25">
      <c r="A8" t="s">
        <v>4</v>
      </c>
      <c r="B8" s="1">
        <f>[1]KWHtoCC!E95</f>
        <v>1964</v>
      </c>
      <c r="C8" s="1">
        <f>[2]BillstoCC!E39</f>
        <v>11899</v>
      </c>
      <c r="D8" s="1">
        <f>[3]KWHtoCC!E68</f>
        <v>41</v>
      </c>
      <c r="E8" s="1">
        <f>[4]KWHtoCC!E97</f>
        <v>7</v>
      </c>
      <c r="F8" s="1">
        <f>[5]KWHtoCC!E93</f>
        <v>1</v>
      </c>
      <c r="G8" s="1">
        <f>[6]KWHtoCC!E116</f>
        <v>4</v>
      </c>
      <c r="H8" s="1">
        <f>[7]KWHtoCC!E93</f>
        <v>92</v>
      </c>
      <c r="I8" s="1">
        <f>[8]KWHtoCC!E93</f>
        <v>2</v>
      </c>
      <c r="J8" s="1">
        <f>[9]KWHtoCC!E68</f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T8" s="2">
        <f t="shared" si="0"/>
        <v>14010</v>
      </c>
    </row>
    <row r="9" spans="1:20" x14ac:dyDescent="0.25">
      <c r="A9" t="s">
        <v>5</v>
      </c>
      <c r="B9" s="1">
        <f>[1]KWHtoCC!E96</f>
        <v>1965</v>
      </c>
      <c r="C9" s="1">
        <f>[2]BillstoCC!E40</f>
        <v>11891</v>
      </c>
      <c r="D9" s="1">
        <f>[3]KWHtoCC!E69</f>
        <v>41</v>
      </c>
      <c r="E9" s="1">
        <f>[4]KWHtoCC!E98</f>
        <v>7</v>
      </c>
      <c r="F9" s="1">
        <f>[5]KWHtoCC!E94</f>
        <v>1</v>
      </c>
      <c r="G9" s="1">
        <f>[6]KWHtoCC!E117</f>
        <v>4</v>
      </c>
      <c r="H9" s="1">
        <f>[7]KWHtoCC!E94</f>
        <v>93</v>
      </c>
      <c r="I9" s="1">
        <f>[8]KWHtoCC!E94</f>
        <v>2</v>
      </c>
      <c r="J9" s="1">
        <f>[9]KWHtoCC!E69</f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T9" s="2">
        <f t="shared" si="0"/>
        <v>14004</v>
      </c>
    </row>
    <row r="10" spans="1:20" x14ac:dyDescent="0.25">
      <c r="A10" t="s">
        <v>6</v>
      </c>
      <c r="B10" s="1">
        <f>[1]KWHtoCC!E97</f>
        <v>1966</v>
      </c>
      <c r="C10" s="1">
        <f>[2]BillstoCC!E41</f>
        <v>11922</v>
      </c>
      <c r="D10" s="4">
        <v>0</v>
      </c>
      <c r="E10" s="1">
        <f>[4]KWHtoCC!E99</f>
        <v>7</v>
      </c>
      <c r="F10" s="1">
        <f>[5]KWHtoCC!E95</f>
        <v>1</v>
      </c>
      <c r="G10" s="1">
        <f>[6]KWHtoCC!E118</f>
        <v>3</v>
      </c>
      <c r="H10" s="1">
        <f>[7]KWHtoCC!E95</f>
        <v>95</v>
      </c>
      <c r="I10" s="1">
        <f>[8]KWHtoCC!E95</f>
        <v>2</v>
      </c>
      <c r="J10" s="1">
        <f>[9]KWHtoCC!E70</f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T10" s="2">
        <f t="shared" si="0"/>
        <v>13996</v>
      </c>
    </row>
    <row r="11" spans="1:20" x14ac:dyDescent="0.25">
      <c r="A11" t="s">
        <v>7</v>
      </c>
      <c r="B11" s="1">
        <f>[1]KWHtoCC!E98</f>
        <v>1968</v>
      </c>
      <c r="C11" s="1">
        <f>[2]BillstoCC!E42</f>
        <v>11907</v>
      </c>
      <c r="D11" s="4">
        <v>0</v>
      </c>
      <c r="E11" s="1">
        <f>[4]KWHtoCC!E100</f>
        <v>7</v>
      </c>
      <c r="F11" s="1">
        <f>[5]KWHtoCC!E96</f>
        <v>1</v>
      </c>
      <c r="G11" s="1">
        <f>[6]KWHtoCC!E119</f>
        <v>3</v>
      </c>
      <c r="H11" s="1">
        <f>[7]KWHtoCC!E96</f>
        <v>95</v>
      </c>
      <c r="I11" s="1">
        <f>[8]KWHtoCC!E96</f>
        <v>2</v>
      </c>
      <c r="J11" s="1">
        <f>[9]KWHtoCC!E71</f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T11" s="2">
        <f t="shared" si="0"/>
        <v>13983</v>
      </c>
    </row>
    <row r="12" spans="1:20" x14ac:dyDescent="0.25">
      <c r="A12" t="s">
        <v>8</v>
      </c>
      <c r="B12" s="1">
        <f>[1]KWHtoCC!E99</f>
        <v>1968</v>
      </c>
      <c r="C12" s="1">
        <f>[2]BillstoCC!E43</f>
        <v>11924</v>
      </c>
      <c r="D12" s="4">
        <v>0</v>
      </c>
      <c r="E12" s="1">
        <f>[4]KWHtoCC!E101</f>
        <v>7</v>
      </c>
      <c r="F12" s="1">
        <f>[5]KWHtoCC!E97</f>
        <v>1</v>
      </c>
      <c r="G12" s="1">
        <f>[6]KWHtoCC!E120</f>
        <v>3</v>
      </c>
      <c r="H12" s="1">
        <f>[7]KWHtoCC!E97</f>
        <v>96</v>
      </c>
      <c r="I12" s="1">
        <f>[8]KWHtoCC!E97</f>
        <v>2</v>
      </c>
      <c r="J12" s="1">
        <f>[9]KWHtoCC!E72</f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T12" s="2">
        <f t="shared" si="0"/>
        <v>14001</v>
      </c>
    </row>
    <row r="13" spans="1:20" x14ac:dyDescent="0.25">
      <c r="A13" t="s">
        <v>9</v>
      </c>
      <c r="B13" s="1">
        <f>[1]KWHtoCC!E100</f>
        <v>1969</v>
      </c>
      <c r="C13" s="1">
        <f>[2]BillstoCC!E44</f>
        <v>11965</v>
      </c>
      <c r="D13" s="4">
        <v>0</v>
      </c>
      <c r="E13" s="1">
        <f>[4]KWHtoCC!E102</f>
        <v>7</v>
      </c>
      <c r="F13" s="1">
        <f>[5]KWHtoCC!E98</f>
        <v>1</v>
      </c>
      <c r="G13" s="1">
        <f>[6]KWHtoCC!E121</f>
        <v>3</v>
      </c>
      <c r="H13" s="1">
        <f>[7]KWHtoCC!E98</f>
        <v>96</v>
      </c>
      <c r="I13" s="1">
        <f>[8]KWHtoCC!E98</f>
        <v>2</v>
      </c>
      <c r="J13" s="1">
        <f>[9]KWHtoCC!E73</f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T13" s="2">
        <f t="shared" si="0"/>
        <v>14043</v>
      </c>
    </row>
    <row r="14" spans="1:20" x14ac:dyDescent="0.25">
      <c r="A14" t="s">
        <v>10</v>
      </c>
      <c r="B14" s="1">
        <f>[1]KWHtoCC!E101</f>
        <v>1968</v>
      </c>
      <c r="C14" s="1">
        <f>[2]BillstoCC!E45</f>
        <v>11959</v>
      </c>
      <c r="D14" s="1">
        <f>[3]KWHtoCC!E70</f>
        <v>40</v>
      </c>
      <c r="E14" s="1">
        <f>[4]KWHtoCC!E103</f>
        <v>7</v>
      </c>
      <c r="F14" s="1">
        <f>[5]KWHtoCC!E99</f>
        <v>1</v>
      </c>
      <c r="G14" s="1">
        <f>[6]KWHtoCC!E122</f>
        <v>3</v>
      </c>
      <c r="H14" s="1">
        <f>[7]KWHtoCC!E99</f>
        <v>96</v>
      </c>
      <c r="I14" s="1">
        <f>[8]KWHtoCC!E99</f>
        <v>2</v>
      </c>
      <c r="J14" s="1">
        <f>[9]KWHtoCC!E74</f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T14" s="2">
        <f t="shared" si="0"/>
        <v>14076</v>
      </c>
    </row>
    <row r="15" spans="1:20" x14ac:dyDescent="0.25">
      <c r="A15" t="s">
        <v>11</v>
      </c>
      <c r="B15" s="1">
        <f>[1]KWHtoCC!E102</f>
        <v>1967</v>
      </c>
      <c r="C15" s="1">
        <f>[2]BillstoCC!E46</f>
        <v>11986</v>
      </c>
      <c r="D15" s="1">
        <f>[3]KWHtoCC!E71</f>
        <v>40</v>
      </c>
      <c r="E15" s="1">
        <f>[4]KWHtoCC!E104</f>
        <v>7</v>
      </c>
      <c r="F15" s="1">
        <f>[5]KWHtoCC!E100</f>
        <v>1</v>
      </c>
      <c r="G15" s="1">
        <f>[6]KWHtoCC!E123</f>
        <v>3</v>
      </c>
      <c r="H15" s="1">
        <f>[7]KWHtoCC!E100</f>
        <v>96</v>
      </c>
      <c r="I15" s="1">
        <f>[8]KWHtoCC!E100</f>
        <v>2</v>
      </c>
      <c r="J15" s="1">
        <f>[9]KWHtoCC!E75</f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T15" s="2">
        <f t="shared" si="0"/>
        <v>14102</v>
      </c>
    </row>
    <row r="16" spans="1:20" x14ac:dyDescent="0.25">
      <c r="A16" t="s">
        <v>12</v>
      </c>
      <c r="B16" s="1">
        <f>[1]KWHtoCC!E103</f>
        <v>1967</v>
      </c>
      <c r="C16" s="1">
        <f>[2]BillstoCC!E47</f>
        <v>11999</v>
      </c>
      <c r="D16" s="1">
        <f>[3]KWHtoCC!E72</f>
        <v>41</v>
      </c>
      <c r="E16" s="1">
        <f>[4]KWHtoCC!E105</f>
        <v>7</v>
      </c>
      <c r="F16" s="1">
        <f>[5]KWHtoCC!E101</f>
        <v>1</v>
      </c>
      <c r="G16" s="1">
        <f>[6]KWHtoCC!E124</f>
        <v>3</v>
      </c>
      <c r="H16" s="1">
        <f>[7]KWHtoCC!E101</f>
        <v>96</v>
      </c>
      <c r="I16" s="1">
        <f>[8]KWHtoCC!E101</f>
        <v>2</v>
      </c>
      <c r="J16" s="1">
        <f>[9]KWHtoCC!E76</f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T16" s="2">
        <f t="shared" si="0"/>
        <v>14116</v>
      </c>
    </row>
    <row r="17" spans="1:20" x14ac:dyDescent="0.25">
      <c r="A17" s="7">
        <v>42736</v>
      </c>
      <c r="B17" s="1">
        <f>[1]KWHtoCC!E104</f>
        <v>1967</v>
      </c>
      <c r="C17" s="1">
        <f>[2]BillstoCC!E48</f>
        <v>12019</v>
      </c>
      <c r="D17" s="1">
        <f>[3]KWHtoCC!E73</f>
        <v>41</v>
      </c>
      <c r="E17" s="1">
        <f>[4]KWHtoCC!E106</f>
        <v>7</v>
      </c>
      <c r="F17" s="1">
        <f>[5]KWHtoCC!E102</f>
        <v>1</v>
      </c>
      <c r="G17" s="1">
        <f>[6]KWHtoCC!E125</f>
        <v>3</v>
      </c>
      <c r="H17" s="1">
        <f>[7]KWHtoCC!E102</f>
        <v>96</v>
      </c>
      <c r="I17" s="1">
        <f>[8]KWHtoCC!E102</f>
        <v>2</v>
      </c>
      <c r="J17" s="1">
        <f>[9]KWHtoCC!E77</f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T17" s="2">
        <f t="shared" si="0"/>
        <v>14136</v>
      </c>
    </row>
    <row r="18" spans="1:20" x14ac:dyDescent="0.25">
      <c r="A18" s="7">
        <v>42767</v>
      </c>
      <c r="B18" s="1">
        <f>[1]KWHtoCC!E105</f>
        <v>1971</v>
      </c>
      <c r="C18" s="1">
        <f>[2]BillstoCC!E49</f>
        <v>12022</v>
      </c>
      <c r="D18" s="1">
        <f>[3]KWHtoCC!E74</f>
        <v>41</v>
      </c>
      <c r="E18" s="1">
        <f>[4]KWHtoCC!E107</f>
        <v>7</v>
      </c>
      <c r="F18" s="1">
        <f>[5]KWHtoCC!E103</f>
        <v>1</v>
      </c>
      <c r="G18" s="1">
        <f>[6]KWHtoCC!E126</f>
        <v>3</v>
      </c>
      <c r="H18" s="1">
        <f>[7]KWHtoCC!E103</f>
        <v>96</v>
      </c>
      <c r="I18" s="1">
        <f>[8]KWHtoCC!E103</f>
        <v>2</v>
      </c>
      <c r="J18" s="1">
        <f>[9]KWHtoCC!E78</f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T18" s="2">
        <f t="shared" si="0"/>
        <v>14143</v>
      </c>
    </row>
    <row r="19" spans="1:20" x14ac:dyDescent="0.25">
      <c r="A19" s="7">
        <v>42795</v>
      </c>
      <c r="B19" s="1">
        <f>[1]KWHtoCC!E106</f>
        <v>1946</v>
      </c>
      <c r="C19" s="1">
        <f>[2]BillstoCC!E50</f>
        <v>12049</v>
      </c>
      <c r="D19" s="1">
        <f>[3]KWHtoCC!E75</f>
        <v>41</v>
      </c>
      <c r="E19" s="1">
        <f>[4]KWHtoCC!E108</f>
        <v>7</v>
      </c>
      <c r="F19" s="1">
        <f>[5]KWHtoCC!E104</f>
        <v>1</v>
      </c>
      <c r="G19" s="1">
        <f>[6]KWHtoCC!E127</f>
        <v>3</v>
      </c>
      <c r="H19" s="1">
        <f>[7]KWHtoCC!E104</f>
        <v>96</v>
      </c>
      <c r="I19" s="1">
        <f>[8]KWHtoCC!E104</f>
        <v>2</v>
      </c>
      <c r="J19" s="1">
        <f>[9]KWHtoCC!E79</f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T19" s="2">
        <f t="shared" si="0"/>
        <v>14145</v>
      </c>
    </row>
    <row r="20" spans="1:20" x14ac:dyDescent="0.25">
      <c r="A20" s="7">
        <v>42826</v>
      </c>
      <c r="B20" s="1">
        <f>[1]KWHtoCC!E107</f>
        <v>1643</v>
      </c>
      <c r="C20" s="1">
        <f>[2]BillstoCC!E51</f>
        <v>12042</v>
      </c>
      <c r="D20" s="1">
        <f>[3]KWHtoCC!E76</f>
        <v>41</v>
      </c>
      <c r="E20" s="1">
        <f>[4]KWHtoCC!E109</f>
        <v>7</v>
      </c>
      <c r="F20" s="1">
        <f>[5]KWHtoCC!E105</f>
        <v>1</v>
      </c>
      <c r="G20" s="1">
        <f>[6]KWHtoCC!E128</f>
        <v>3</v>
      </c>
      <c r="H20" s="1">
        <f>[7]KWHtoCC!E105</f>
        <v>96</v>
      </c>
      <c r="I20" s="1">
        <f>[8]KWHtoCC!E105</f>
        <v>2</v>
      </c>
      <c r="J20" s="1">
        <f>[9]KWHtoCC!E80</f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T20" s="2">
        <f t="shared" si="0"/>
        <v>13835</v>
      </c>
    </row>
    <row r="21" spans="1:20" x14ac:dyDescent="0.25">
      <c r="A21" s="7">
        <v>42856</v>
      </c>
      <c r="B21" s="1">
        <f>[1]KWHtoCC!E108</f>
        <v>1499</v>
      </c>
      <c r="C21" s="1">
        <f>[2]BillstoCC!E52</f>
        <v>12021</v>
      </c>
      <c r="D21" s="1">
        <f>[3]KWHtoCC!E77</f>
        <v>41</v>
      </c>
      <c r="E21" s="1">
        <f>[4]KWHtoCC!E110</f>
        <v>7</v>
      </c>
      <c r="F21" s="1">
        <f>[5]KWHtoCC!E106</f>
        <v>1</v>
      </c>
      <c r="G21" s="1">
        <f>[6]KWHtoCC!E129</f>
        <v>3</v>
      </c>
      <c r="H21" s="1">
        <f>[7]KWHtoCC!E106</f>
        <v>99</v>
      </c>
      <c r="I21" s="1">
        <f>[8]KWHtoCC!E106</f>
        <v>2</v>
      </c>
      <c r="J21" s="1">
        <f>[9]KWHtoCC!E81</f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T21" s="2">
        <f t="shared" si="0"/>
        <v>13673</v>
      </c>
    </row>
    <row r="22" spans="1:20" x14ac:dyDescent="0.25">
      <c r="A22" s="7">
        <v>42887</v>
      </c>
      <c r="B22" s="1">
        <f>[1]KWHtoCC!E109</f>
        <v>0</v>
      </c>
      <c r="C22" s="1">
        <f>[2]BillstoCC!E53</f>
        <v>69</v>
      </c>
      <c r="D22" s="4">
        <v>0</v>
      </c>
      <c r="E22" s="1">
        <f>[4]KWHtoCC!E111</f>
        <v>0</v>
      </c>
      <c r="F22" s="1">
        <f>[5]KWHtoCC!E107</f>
        <v>0</v>
      </c>
      <c r="G22" s="1">
        <f>[6]KWHtoCC!E130</f>
        <v>0</v>
      </c>
      <c r="H22" s="1">
        <f>[7]KWHtoCC!E107</f>
        <v>0</v>
      </c>
      <c r="I22" s="1">
        <f>[8]KWHtoCC!E107</f>
        <v>0</v>
      </c>
      <c r="J22" s="1">
        <f>[9]KWHtoCC!E82</f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T22" s="2">
        <f t="shared" si="0"/>
        <v>69</v>
      </c>
    </row>
    <row r="23" spans="1:20" x14ac:dyDescent="0.25">
      <c r="A23" s="7">
        <v>42917</v>
      </c>
      <c r="B23" s="1">
        <f>[1]KWHtoCC!E110</f>
        <v>0</v>
      </c>
      <c r="C23" s="1">
        <f>[2]BillstoCC!E54</f>
        <v>0</v>
      </c>
      <c r="D23" s="4">
        <v>0</v>
      </c>
      <c r="E23" s="1">
        <f>[4]KWHtoCC!E112</f>
        <v>0</v>
      </c>
      <c r="F23" s="1">
        <f>[5]KWHtoCC!E108</f>
        <v>0</v>
      </c>
      <c r="G23" s="1">
        <f>[6]KWHtoCC!E131</f>
        <v>0</v>
      </c>
      <c r="H23" s="1">
        <f>[7]KWHtoCC!E108</f>
        <v>0</v>
      </c>
      <c r="I23" s="1">
        <f>[8]KWHtoCC!E108</f>
        <v>0</v>
      </c>
      <c r="J23" s="1">
        <f>[9]KWHtoCC!E83</f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T23" s="2">
        <f t="shared" si="0"/>
        <v>0</v>
      </c>
    </row>
    <row r="24" spans="1:20" x14ac:dyDescent="0.25">
      <c r="A24" s="7">
        <v>42948</v>
      </c>
      <c r="B24" s="1">
        <f>[1]KWHtoCC!E111</f>
        <v>0</v>
      </c>
      <c r="C24" s="1">
        <f>[2]BillstoCC!E55</f>
        <v>0</v>
      </c>
      <c r="D24" s="4">
        <v>0</v>
      </c>
      <c r="E24" s="1">
        <f>[4]KWHtoCC!E113</f>
        <v>0</v>
      </c>
      <c r="F24" s="1">
        <f>[5]KWHtoCC!E109</f>
        <v>0</v>
      </c>
      <c r="G24" s="1">
        <f>[6]KWHtoCC!E132</f>
        <v>0</v>
      </c>
      <c r="H24" s="1">
        <f>[7]KWHtoCC!E109</f>
        <v>0</v>
      </c>
      <c r="I24" s="1">
        <f>[8]KWHtoCC!E109</f>
        <v>0</v>
      </c>
      <c r="J24" s="1">
        <f>[9]KWHtoCC!E84</f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T24" s="2">
        <f t="shared" si="0"/>
        <v>0</v>
      </c>
    </row>
    <row r="25" spans="1:20" x14ac:dyDescent="0.25">
      <c r="A25" s="7">
        <v>42979</v>
      </c>
      <c r="B25" s="1">
        <f>[1]KWHtoCC!E112</f>
        <v>0</v>
      </c>
      <c r="C25" s="1">
        <f>[2]BillstoCC!E56</f>
        <v>0</v>
      </c>
      <c r="D25" s="4">
        <v>0</v>
      </c>
      <c r="E25" s="1">
        <f>[4]KWHtoCC!E114</f>
        <v>0</v>
      </c>
      <c r="F25" s="1">
        <f>[5]KWHtoCC!E110</f>
        <v>0</v>
      </c>
      <c r="G25" s="1">
        <f>[6]KWHtoCC!E133</f>
        <v>0</v>
      </c>
      <c r="H25" s="1">
        <f>[7]KWHtoCC!E110</f>
        <v>0</v>
      </c>
      <c r="I25" s="1">
        <f>[8]KWHtoCC!E110</f>
        <v>0</v>
      </c>
      <c r="J25" s="1">
        <f>[9]KWHtoCC!E85</f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T25" s="2">
        <f t="shared" si="0"/>
        <v>0</v>
      </c>
    </row>
    <row r="26" spans="1:20" x14ac:dyDescent="0.25">
      <c r="A26" s="7">
        <v>43009</v>
      </c>
      <c r="B26" s="1">
        <f>[1]KWHtoCC!E113</f>
        <v>0</v>
      </c>
      <c r="C26" s="1">
        <f>[2]BillstoCC!E57</f>
        <v>0</v>
      </c>
      <c r="D26" s="1">
        <f>[3]KWHtoCC!E78</f>
        <v>0</v>
      </c>
      <c r="E26" s="1">
        <f>[4]KWHtoCC!E115</f>
        <v>0</v>
      </c>
      <c r="F26" s="1">
        <f>[5]KWHtoCC!E111</f>
        <v>0</v>
      </c>
      <c r="G26" s="1">
        <f>[6]KWHtoCC!E134</f>
        <v>0</v>
      </c>
      <c r="H26" s="1">
        <f>[7]KWHtoCC!E111</f>
        <v>0</v>
      </c>
      <c r="I26" s="1">
        <f>[8]KWHtoCC!E111</f>
        <v>0</v>
      </c>
      <c r="J26" s="1">
        <f>[9]KWHtoCC!E86</f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T26" s="2">
        <f t="shared" si="0"/>
        <v>0</v>
      </c>
    </row>
    <row r="27" spans="1:20" x14ac:dyDescent="0.25">
      <c r="A27" s="7">
        <v>43040</v>
      </c>
      <c r="B27" s="1">
        <f>[1]KWHtoCC!E114</f>
        <v>0</v>
      </c>
      <c r="C27" s="1">
        <f>[2]BillstoCC!E58</f>
        <v>0</v>
      </c>
      <c r="D27" s="1">
        <f>[3]KWHtoCC!E79</f>
        <v>0</v>
      </c>
      <c r="E27" s="1">
        <f>[4]KWHtoCC!E116</f>
        <v>0</v>
      </c>
      <c r="F27" s="1">
        <f>[5]KWHtoCC!E112</f>
        <v>0</v>
      </c>
      <c r="G27" s="1">
        <f>[6]KWHtoCC!E135</f>
        <v>0</v>
      </c>
      <c r="H27" s="1">
        <f>[7]KWHtoCC!E112</f>
        <v>0</v>
      </c>
      <c r="I27" s="1">
        <f>[8]KWHtoCC!E112</f>
        <v>0</v>
      </c>
      <c r="J27" s="1">
        <f>[9]KWHtoCC!E87</f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T27" s="2">
        <f t="shared" si="0"/>
        <v>0</v>
      </c>
    </row>
    <row r="28" spans="1:20" x14ac:dyDescent="0.25">
      <c r="A28" s="7">
        <v>43070</v>
      </c>
      <c r="B28" s="1">
        <f>[1]KWHtoCC!E115</f>
        <v>0</v>
      </c>
      <c r="C28" s="1">
        <f>[2]BillstoCC!E59</f>
        <v>0</v>
      </c>
      <c r="D28" s="1">
        <f>[3]KWHtoCC!E80</f>
        <v>0</v>
      </c>
      <c r="E28" s="1">
        <f>[4]KWHtoCC!E117</f>
        <v>0</v>
      </c>
      <c r="F28" s="1">
        <f>[5]KWHtoCC!E113</f>
        <v>0</v>
      </c>
      <c r="G28" s="1">
        <f>[6]KWHtoCC!E136</f>
        <v>0</v>
      </c>
      <c r="H28" s="1">
        <f>[7]KWHtoCC!E113</f>
        <v>0</v>
      </c>
      <c r="I28" s="1">
        <f>[8]KWHtoCC!E113</f>
        <v>0</v>
      </c>
      <c r="J28" s="1">
        <f>[9]KWHtoCC!E88</f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T28" s="2">
        <f t="shared" si="0"/>
        <v>0</v>
      </c>
    </row>
    <row r="31" spans="1:20" x14ac:dyDescent="0.25">
      <c r="A31" t="s">
        <v>47</v>
      </c>
      <c r="B31" t="s">
        <v>22</v>
      </c>
    </row>
    <row r="32" spans="1:20" x14ac:dyDescent="0.25">
      <c r="A32" t="s">
        <v>21</v>
      </c>
      <c r="B32" t="s">
        <v>0</v>
      </c>
      <c r="C32" t="s">
        <v>23</v>
      </c>
      <c r="D32" t="s">
        <v>24</v>
      </c>
      <c r="E32" t="s">
        <v>25</v>
      </c>
      <c r="F32" t="s">
        <v>26</v>
      </c>
      <c r="G32" t="s">
        <v>27</v>
      </c>
      <c r="H32" t="s">
        <v>28</v>
      </c>
      <c r="I32" t="s">
        <v>29</v>
      </c>
      <c r="J32" t="s">
        <v>30</v>
      </c>
      <c r="K32" t="s">
        <v>31</v>
      </c>
      <c r="L32" t="s">
        <v>14</v>
      </c>
      <c r="M32" t="s">
        <v>32</v>
      </c>
      <c r="N32" t="s">
        <v>33</v>
      </c>
      <c r="O32" t="s">
        <v>34</v>
      </c>
      <c r="P32" t="s">
        <v>35</v>
      </c>
      <c r="Q32" t="s">
        <v>36</v>
      </c>
      <c r="R32" t="s">
        <v>41</v>
      </c>
      <c r="T32" t="s">
        <v>13</v>
      </c>
    </row>
    <row r="33" spans="1:20" x14ac:dyDescent="0.25">
      <c r="A33" s="6" t="s">
        <v>1</v>
      </c>
      <c r="B33" s="11">
        <f t="shared" ref="B33:R33" si="1">B5/$T5</f>
        <v>0.1428367274026438</v>
      </c>
      <c r="C33" s="11">
        <f t="shared" si="1"/>
        <v>0.84665952125759203</v>
      </c>
      <c r="D33" s="11">
        <f t="shared" si="1"/>
        <v>2.9296177206145054E-3</v>
      </c>
      <c r="E33" s="11">
        <f t="shared" si="1"/>
        <v>5.0017863522686676E-4</v>
      </c>
      <c r="F33" s="11">
        <f t="shared" si="1"/>
        <v>7.1454090746695244E-5</v>
      </c>
      <c r="G33" s="11">
        <f t="shared" si="1"/>
        <v>2.8581636298678098E-4</v>
      </c>
      <c r="H33" s="11">
        <f t="shared" si="1"/>
        <v>6.5737763486959627E-3</v>
      </c>
      <c r="I33" s="11">
        <f t="shared" si="1"/>
        <v>1.4290818149339049E-4</v>
      </c>
      <c r="J33" s="11">
        <f t="shared" si="1"/>
        <v>0</v>
      </c>
      <c r="K33" s="11">
        <f t="shared" si="1"/>
        <v>0</v>
      </c>
      <c r="L33" s="11">
        <f t="shared" si="1"/>
        <v>0</v>
      </c>
      <c r="M33" s="11">
        <f t="shared" si="1"/>
        <v>0</v>
      </c>
      <c r="N33" s="11">
        <f t="shared" si="1"/>
        <v>0</v>
      </c>
      <c r="O33" s="11">
        <f t="shared" si="1"/>
        <v>0</v>
      </c>
      <c r="P33" s="11">
        <f t="shared" si="1"/>
        <v>0</v>
      </c>
      <c r="Q33" s="11">
        <f t="shared" si="1"/>
        <v>0</v>
      </c>
      <c r="R33" s="11">
        <f t="shared" si="1"/>
        <v>0</v>
      </c>
      <c r="T33" s="5">
        <f>SUM(B33:S33)</f>
        <v>1</v>
      </c>
    </row>
    <row r="34" spans="1:20" x14ac:dyDescent="0.25">
      <c r="A34" s="6" t="s">
        <v>2</v>
      </c>
      <c r="B34" s="11">
        <f t="shared" ref="B34:R34" si="2">B6/$T6</f>
        <v>0.14036716908350597</v>
      </c>
      <c r="C34" s="11">
        <f t="shared" si="2"/>
        <v>0.8491320808629188</v>
      </c>
      <c r="D34" s="11">
        <f t="shared" si="2"/>
        <v>2.9287806271876562E-3</v>
      </c>
      <c r="E34" s="11">
        <f t="shared" si="2"/>
        <v>5.0003571683691688E-4</v>
      </c>
      <c r="F34" s="11">
        <f t="shared" si="2"/>
        <v>7.1433673833845281E-5</v>
      </c>
      <c r="G34" s="11">
        <f t="shared" si="2"/>
        <v>2.8573469533538112E-4</v>
      </c>
      <c r="H34" s="11">
        <f t="shared" si="2"/>
        <v>6.5718979927137655E-3</v>
      </c>
      <c r="I34" s="11">
        <f t="shared" si="2"/>
        <v>1.4286734766769056E-4</v>
      </c>
      <c r="J34" s="11">
        <f t="shared" si="2"/>
        <v>0</v>
      </c>
      <c r="K34" s="11">
        <f t="shared" si="2"/>
        <v>0</v>
      </c>
      <c r="L34" s="11">
        <f t="shared" si="2"/>
        <v>0</v>
      </c>
      <c r="M34" s="11">
        <f t="shared" si="2"/>
        <v>0</v>
      </c>
      <c r="N34" s="11">
        <f t="shared" si="2"/>
        <v>0</v>
      </c>
      <c r="O34" s="11">
        <f t="shared" si="2"/>
        <v>0</v>
      </c>
      <c r="P34" s="11">
        <f t="shared" si="2"/>
        <v>0</v>
      </c>
      <c r="Q34" s="11">
        <f t="shared" si="2"/>
        <v>0</v>
      </c>
      <c r="R34" s="11">
        <f t="shared" si="2"/>
        <v>0</v>
      </c>
      <c r="T34" s="5">
        <f t="shared" ref="T34:T68" si="3">SUM(B34:S34)</f>
        <v>1</v>
      </c>
    </row>
    <row r="35" spans="1:20" x14ac:dyDescent="0.25">
      <c r="A35" s="6" t="s">
        <v>3</v>
      </c>
      <c r="B35" s="11">
        <f t="shared" ref="B35:R35" si="4">B7/$T7</f>
        <v>0.14040728831725616</v>
      </c>
      <c r="C35" s="11">
        <f t="shared" si="4"/>
        <v>0.84908896034297965</v>
      </c>
      <c r="D35" s="11">
        <f t="shared" si="4"/>
        <v>2.9296177206145054E-3</v>
      </c>
      <c r="E35" s="11">
        <f t="shared" si="4"/>
        <v>5.0017863522686676E-4</v>
      </c>
      <c r="F35" s="11">
        <f t="shared" si="4"/>
        <v>7.1454090746695244E-5</v>
      </c>
      <c r="G35" s="11">
        <f t="shared" si="4"/>
        <v>2.8581636298678098E-4</v>
      </c>
      <c r="H35" s="11">
        <f t="shared" si="4"/>
        <v>6.5737763486959627E-3</v>
      </c>
      <c r="I35" s="11">
        <f t="shared" si="4"/>
        <v>1.4290818149339049E-4</v>
      </c>
      <c r="J35" s="11">
        <f t="shared" si="4"/>
        <v>0</v>
      </c>
      <c r="K35" s="11">
        <f t="shared" si="4"/>
        <v>0</v>
      </c>
      <c r="L35" s="11">
        <f t="shared" si="4"/>
        <v>0</v>
      </c>
      <c r="M35" s="11">
        <f t="shared" si="4"/>
        <v>0</v>
      </c>
      <c r="N35" s="11">
        <f t="shared" si="4"/>
        <v>0</v>
      </c>
      <c r="O35" s="11">
        <f t="shared" si="4"/>
        <v>0</v>
      </c>
      <c r="P35" s="11">
        <f t="shared" si="4"/>
        <v>0</v>
      </c>
      <c r="Q35" s="11">
        <f t="shared" si="4"/>
        <v>0</v>
      </c>
      <c r="R35" s="11">
        <f t="shared" si="4"/>
        <v>0</v>
      </c>
      <c r="T35" s="5">
        <f t="shared" si="3"/>
        <v>1</v>
      </c>
    </row>
    <row r="36" spans="1:20" x14ac:dyDescent="0.25">
      <c r="A36" s="6" t="s">
        <v>4</v>
      </c>
      <c r="B36" s="11">
        <f t="shared" ref="B36:R36" si="5">B8/$T8</f>
        <v>0.14018558172733761</v>
      </c>
      <c r="C36" s="11">
        <f t="shared" si="5"/>
        <v>0.84932191291934334</v>
      </c>
      <c r="D36" s="11">
        <f t="shared" si="5"/>
        <v>2.9264810849393289E-3</v>
      </c>
      <c r="E36" s="11">
        <f t="shared" si="5"/>
        <v>4.9964311206281229E-4</v>
      </c>
      <c r="F36" s="11">
        <f t="shared" si="5"/>
        <v>7.1377587437544617E-5</v>
      </c>
      <c r="G36" s="11">
        <f t="shared" si="5"/>
        <v>2.8551034975017847E-4</v>
      </c>
      <c r="H36" s="11">
        <f t="shared" si="5"/>
        <v>6.5667380442541046E-3</v>
      </c>
      <c r="I36" s="11">
        <f t="shared" si="5"/>
        <v>1.4275517487508923E-4</v>
      </c>
      <c r="J36" s="11">
        <f t="shared" si="5"/>
        <v>0</v>
      </c>
      <c r="K36" s="11">
        <f t="shared" si="5"/>
        <v>0</v>
      </c>
      <c r="L36" s="11">
        <f t="shared" si="5"/>
        <v>0</v>
      </c>
      <c r="M36" s="11">
        <f t="shared" si="5"/>
        <v>0</v>
      </c>
      <c r="N36" s="11">
        <f t="shared" si="5"/>
        <v>0</v>
      </c>
      <c r="O36" s="11">
        <f t="shared" si="5"/>
        <v>0</v>
      </c>
      <c r="P36" s="11">
        <f t="shared" si="5"/>
        <v>0</v>
      </c>
      <c r="Q36" s="11">
        <f t="shared" si="5"/>
        <v>0</v>
      </c>
      <c r="R36" s="11">
        <f t="shared" si="5"/>
        <v>0</v>
      </c>
      <c r="T36" s="5">
        <f t="shared" si="3"/>
        <v>1.0000000000000002</v>
      </c>
    </row>
    <row r="37" spans="1:20" x14ac:dyDescent="0.25">
      <c r="A37" s="6" t="s">
        <v>5</v>
      </c>
      <c r="B37" s="11">
        <f t="shared" ref="B37:R37" si="6">B9/$T9</f>
        <v>0.14031705227077979</v>
      </c>
      <c r="C37" s="11">
        <f t="shared" si="6"/>
        <v>0.84911453870322762</v>
      </c>
      <c r="D37" s="11">
        <f t="shared" si="6"/>
        <v>2.9277349328763209E-3</v>
      </c>
      <c r="E37" s="11">
        <f t="shared" si="6"/>
        <v>4.9985718366181095E-4</v>
      </c>
      <c r="F37" s="11">
        <f t="shared" si="6"/>
        <v>7.1408169094544415E-5</v>
      </c>
      <c r="G37" s="11">
        <f t="shared" si="6"/>
        <v>2.8563267637817766E-4</v>
      </c>
      <c r="H37" s="11">
        <f t="shared" si="6"/>
        <v>6.640959725792631E-3</v>
      </c>
      <c r="I37" s="11">
        <f t="shared" si="6"/>
        <v>1.4281633818908883E-4</v>
      </c>
      <c r="J37" s="11">
        <f t="shared" si="6"/>
        <v>0</v>
      </c>
      <c r="K37" s="11">
        <f t="shared" si="6"/>
        <v>0</v>
      </c>
      <c r="L37" s="11">
        <f t="shared" si="6"/>
        <v>0</v>
      </c>
      <c r="M37" s="11">
        <f t="shared" si="6"/>
        <v>0</v>
      </c>
      <c r="N37" s="11">
        <f t="shared" si="6"/>
        <v>0</v>
      </c>
      <c r="O37" s="11">
        <f t="shared" si="6"/>
        <v>0</v>
      </c>
      <c r="P37" s="11">
        <f t="shared" si="6"/>
        <v>0</v>
      </c>
      <c r="Q37" s="11">
        <f t="shared" si="6"/>
        <v>0</v>
      </c>
      <c r="R37" s="11">
        <f t="shared" si="6"/>
        <v>0</v>
      </c>
      <c r="T37" s="5">
        <f t="shared" si="3"/>
        <v>1</v>
      </c>
    </row>
    <row r="38" spans="1:20" x14ac:dyDescent="0.25">
      <c r="A38" s="6" t="s">
        <v>6</v>
      </c>
      <c r="B38" s="11">
        <f t="shared" ref="B38:R38" si="7">B10/$T10</f>
        <v>0.1404687053443841</v>
      </c>
      <c r="C38" s="11">
        <f t="shared" si="7"/>
        <v>0.85181480422977995</v>
      </c>
      <c r="D38" s="11">
        <f t="shared" si="7"/>
        <v>0</v>
      </c>
      <c r="E38" s="11">
        <f t="shared" si="7"/>
        <v>5.001428979708488E-4</v>
      </c>
      <c r="F38" s="11">
        <f t="shared" si="7"/>
        <v>7.1448985424406975E-5</v>
      </c>
      <c r="G38" s="11">
        <f t="shared" si="7"/>
        <v>2.1434695627322093E-4</v>
      </c>
      <c r="H38" s="11">
        <f t="shared" si="7"/>
        <v>6.7876536153186626E-3</v>
      </c>
      <c r="I38" s="11">
        <f t="shared" si="7"/>
        <v>1.4289797084881395E-4</v>
      </c>
      <c r="J38" s="11">
        <f t="shared" si="7"/>
        <v>0</v>
      </c>
      <c r="K38" s="11">
        <f t="shared" si="7"/>
        <v>0</v>
      </c>
      <c r="L38" s="11">
        <f t="shared" si="7"/>
        <v>0</v>
      </c>
      <c r="M38" s="11">
        <f t="shared" si="7"/>
        <v>0</v>
      </c>
      <c r="N38" s="11">
        <f t="shared" si="7"/>
        <v>0</v>
      </c>
      <c r="O38" s="11">
        <f t="shared" si="7"/>
        <v>0</v>
      </c>
      <c r="P38" s="11">
        <f t="shared" si="7"/>
        <v>0</v>
      </c>
      <c r="Q38" s="11">
        <f t="shared" si="7"/>
        <v>0</v>
      </c>
      <c r="R38" s="11">
        <f t="shared" si="7"/>
        <v>0</v>
      </c>
      <c r="T38" s="5">
        <f t="shared" si="3"/>
        <v>0.99999999999999989</v>
      </c>
    </row>
    <row r="39" spans="1:20" x14ac:dyDescent="0.25">
      <c r="A39" s="6" t="s">
        <v>7</v>
      </c>
      <c r="B39" s="11">
        <f t="shared" ref="B39:R39" si="8">B11/$T11</f>
        <v>0.14074232997210898</v>
      </c>
      <c r="C39" s="11">
        <f t="shared" si="8"/>
        <v>0.85153400557820214</v>
      </c>
      <c r="D39" s="11">
        <f t="shared" si="8"/>
        <v>0</v>
      </c>
      <c r="E39" s="11">
        <f t="shared" si="8"/>
        <v>5.0060788099835513E-4</v>
      </c>
      <c r="F39" s="11">
        <f t="shared" si="8"/>
        <v>7.1515411571193598E-5</v>
      </c>
      <c r="G39" s="11">
        <f t="shared" si="8"/>
        <v>2.1454623471358077E-4</v>
      </c>
      <c r="H39" s="11">
        <f t="shared" si="8"/>
        <v>6.7939640992633913E-3</v>
      </c>
      <c r="I39" s="11">
        <f t="shared" si="8"/>
        <v>1.430308231423872E-4</v>
      </c>
      <c r="J39" s="11">
        <f t="shared" si="8"/>
        <v>0</v>
      </c>
      <c r="K39" s="11">
        <f t="shared" si="8"/>
        <v>0</v>
      </c>
      <c r="L39" s="11">
        <f t="shared" si="8"/>
        <v>0</v>
      </c>
      <c r="M39" s="11">
        <f t="shared" si="8"/>
        <v>0</v>
      </c>
      <c r="N39" s="11">
        <f t="shared" si="8"/>
        <v>0</v>
      </c>
      <c r="O39" s="11">
        <f t="shared" si="8"/>
        <v>0</v>
      </c>
      <c r="P39" s="11">
        <f t="shared" si="8"/>
        <v>0</v>
      </c>
      <c r="Q39" s="11">
        <f t="shared" si="8"/>
        <v>0</v>
      </c>
      <c r="R39" s="11">
        <f t="shared" si="8"/>
        <v>0</v>
      </c>
      <c r="T39" s="5">
        <f t="shared" si="3"/>
        <v>1.0000000000000002</v>
      </c>
    </row>
    <row r="40" spans="1:20" x14ac:dyDescent="0.25">
      <c r="A40" s="6" t="s">
        <v>8</v>
      </c>
      <c r="B40" s="11">
        <f t="shared" ref="B40:R40" si="9">B12/$T12</f>
        <v>0.14056138847225197</v>
      </c>
      <c r="C40" s="11">
        <f t="shared" si="9"/>
        <v>0.8516534533247625</v>
      </c>
      <c r="D40" s="11">
        <f t="shared" si="9"/>
        <v>0</v>
      </c>
      <c r="E40" s="11">
        <f t="shared" si="9"/>
        <v>4.9996428826512389E-4</v>
      </c>
      <c r="F40" s="11">
        <f t="shared" si="9"/>
        <v>7.1423469752160561E-5</v>
      </c>
      <c r="G40" s="11">
        <f t="shared" si="9"/>
        <v>2.1427040925648167E-4</v>
      </c>
      <c r="H40" s="11">
        <f t="shared" si="9"/>
        <v>6.8566530962074134E-3</v>
      </c>
      <c r="I40" s="11">
        <f t="shared" si="9"/>
        <v>1.4284693950432112E-4</v>
      </c>
      <c r="J40" s="11">
        <f t="shared" si="9"/>
        <v>0</v>
      </c>
      <c r="K40" s="11">
        <f t="shared" si="9"/>
        <v>0</v>
      </c>
      <c r="L40" s="11">
        <f t="shared" si="9"/>
        <v>0</v>
      </c>
      <c r="M40" s="11">
        <f t="shared" si="9"/>
        <v>0</v>
      </c>
      <c r="N40" s="11">
        <f t="shared" si="9"/>
        <v>0</v>
      </c>
      <c r="O40" s="11">
        <f t="shared" si="9"/>
        <v>0</v>
      </c>
      <c r="P40" s="11">
        <f t="shared" si="9"/>
        <v>0</v>
      </c>
      <c r="Q40" s="11">
        <f t="shared" si="9"/>
        <v>0</v>
      </c>
      <c r="R40" s="11">
        <f t="shared" si="9"/>
        <v>0</v>
      </c>
      <c r="T40" s="5">
        <f t="shared" si="3"/>
        <v>1</v>
      </c>
    </row>
    <row r="41" spans="1:20" x14ac:dyDescent="0.25">
      <c r="A41" s="6" t="s">
        <v>9</v>
      </c>
      <c r="B41" s="11">
        <f t="shared" ref="B41:R41" si="10">B13/$T13</f>
        <v>0.1402122053692231</v>
      </c>
      <c r="C41" s="11">
        <f t="shared" si="10"/>
        <v>0.85202592038738156</v>
      </c>
      <c r="D41" s="11">
        <f t="shared" si="10"/>
        <v>0</v>
      </c>
      <c r="E41" s="11">
        <f t="shared" si="10"/>
        <v>4.9846898810795414E-4</v>
      </c>
      <c r="F41" s="11">
        <f t="shared" si="10"/>
        <v>7.1209855443993449E-5</v>
      </c>
      <c r="G41" s="11">
        <f t="shared" si="10"/>
        <v>2.1362956633198035E-4</v>
      </c>
      <c r="H41" s="11">
        <f t="shared" si="10"/>
        <v>6.8361461226233711E-3</v>
      </c>
      <c r="I41" s="11">
        <f t="shared" si="10"/>
        <v>1.424197108879869E-4</v>
      </c>
      <c r="J41" s="11">
        <f t="shared" si="10"/>
        <v>0</v>
      </c>
      <c r="K41" s="11">
        <f t="shared" si="10"/>
        <v>0</v>
      </c>
      <c r="L41" s="11">
        <f t="shared" si="10"/>
        <v>0</v>
      </c>
      <c r="M41" s="11">
        <f t="shared" si="10"/>
        <v>0</v>
      </c>
      <c r="N41" s="11">
        <f t="shared" si="10"/>
        <v>0</v>
      </c>
      <c r="O41" s="11">
        <f t="shared" si="10"/>
        <v>0</v>
      </c>
      <c r="P41" s="11">
        <f t="shared" si="10"/>
        <v>0</v>
      </c>
      <c r="Q41" s="11">
        <f t="shared" si="10"/>
        <v>0</v>
      </c>
      <c r="R41" s="11">
        <f t="shared" si="10"/>
        <v>0</v>
      </c>
      <c r="T41" s="5">
        <f t="shared" si="3"/>
        <v>0.99999999999999989</v>
      </c>
    </row>
    <row r="42" spans="1:20" x14ac:dyDescent="0.25">
      <c r="A42" s="6" t="s">
        <v>10</v>
      </c>
      <c r="B42" s="11">
        <f t="shared" ref="B42:R42" si="11">B14/$T14</f>
        <v>0.13981244671781756</v>
      </c>
      <c r="C42" s="11">
        <f t="shared" si="11"/>
        <v>0.84960215970446151</v>
      </c>
      <c r="D42" s="11">
        <f t="shared" si="11"/>
        <v>2.841716396703609E-3</v>
      </c>
      <c r="E42" s="11">
        <f t="shared" si="11"/>
        <v>4.9730036942313162E-4</v>
      </c>
      <c r="F42" s="11">
        <f t="shared" si="11"/>
        <v>7.1042909917590224E-5</v>
      </c>
      <c r="G42" s="11">
        <f t="shared" si="11"/>
        <v>2.1312872975277067E-4</v>
      </c>
      <c r="H42" s="11">
        <f t="shared" si="11"/>
        <v>6.8201193520886615E-3</v>
      </c>
      <c r="I42" s="11">
        <f t="shared" si="11"/>
        <v>1.4208581983518045E-4</v>
      </c>
      <c r="J42" s="11">
        <f t="shared" si="11"/>
        <v>0</v>
      </c>
      <c r="K42" s="11">
        <f t="shared" si="11"/>
        <v>0</v>
      </c>
      <c r="L42" s="11">
        <f t="shared" si="11"/>
        <v>0</v>
      </c>
      <c r="M42" s="11">
        <f t="shared" si="11"/>
        <v>0</v>
      </c>
      <c r="N42" s="11">
        <f t="shared" si="11"/>
        <v>0</v>
      </c>
      <c r="O42" s="11">
        <f t="shared" si="11"/>
        <v>0</v>
      </c>
      <c r="P42" s="11">
        <f t="shared" si="11"/>
        <v>0</v>
      </c>
      <c r="Q42" s="11">
        <f t="shared" si="11"/>
        <v>0</v>
      </c>
      <c r="R42" s="11">
        <f t="shared" si="11"/>
        <v>0</v>
      </c>
      <c r="T42" s="5">
        <f t="shared" si="3"/>
        <v>1</v>
      </c>
    </row>
    <row r="43" spans="1:20" x14ac:dyDescent="0.25">
      <c r="A43" s="6" t="s">
        <v>11</v>
      </c>
      <c r="B43" s="11">
        <f t="shared" ref="B43:R43" si="12">B15/$T15</f>
        <v>0.13948376116862857</v>
      </c>
      <c r="C43" s="11">
        <f t="shared" si="12"/>
        <v>0.84995036165082971</v>
      </c>
      <c r="D43" s="11">
        <f t="shared" si="12"/>
        <v>2.8364770954474542E-3</v>
      </c>
      <c r="E43" s="11">
        <f t="shared" si="12"/>
        <v>4.9638349170330446E-4</v>
      </c>
      <c r="F43" s="11">
        <f t="shared" si="12"/>
        <v>7.0911927386186358E-5</v>
      </c>
      <c r="G43" s="11">
        <f t="shared" si="12"/>
        <v>2.1273578215855906E-4</v>
      </c>
      <c r="H43" s="11">
        <f t="shared" si="12"/>
        <v>6.8075450290738899E-3</v>
      </c>
      <c r="I43" s="11">
        <f t="shared" si="12"/>
        <v>1.4182385477237272E-4</v>
      </c>
      <c r="J43" s="11">
        <f t="shared" si="12"/>
        <v>0</v>
      </c>
      <c r="K43" s="11">
        <f t="shared" si="12"/>
        <v>0</v>
      </c>
      <c r="L43" s="11">
        <f t="shared" si="12"/>
        <v>0</v>
      </c>
      <c r="M43" s="11">
        <f t="shared" si="12"/>
        <v>0</v>
      </c>
      <c r="N43" s="11">
        <f t="shared" si="12"/>
        <v>0</v>
      </c>
      <c r="O43" s="11">
        <f t="shared" si="12"/>
        <v>0</v>
      </c>
      <c r="P43" s="11">
        <f t="shared" si="12"/>
        <v>0</v>
      </c>
      <c r="Q43" s="11">
        <f t="shared" si="12"/>
        <v>0</v>
      </c>
      <c r="R43" s="11">
        <f t="shared" si="12"/>
        <v>0</v>
      </c>
      <c r="T43" s="5">
        <f t="shared" si="3"/>
        <v>1</v>
      </c>
    </row>
    <row r="44" spans="1:20" x14ac:dyDescent="0.25">
      <c r="A44" s="6" t="s">
        <v>12</v>
      </c>
      <c r="B44" s="11">
        <f t="shared" ref="B44:R44" si="13">B16/$T16</f>
        <v>0.13934542363275715</v>
      </c>
      <c r="C44" s="11">
        <f t="shared" si="13"/>
        <v>0.85002833663927457</v>
      </c>
      <c r="D44" s="11">
        <f t="shared" si="13"/>
        <v>2.9045055256446584E-3</v>
      </c>
      <c r="E44" s="11">
        <f t="shared" si="13"/>
        <v>4.9589118730518562E-4</v>
      </c>
      <c r="F44" s="11">
        <f t="shared" si="13"/>
        <v>7.084159818645509E-5</v>
      </c>
      <c r="G44" s="11">
        <f t="shared" si="13"/>
        <v>2.1252479455936526E-4</v>
      </c>
      <c r="H44" s="11">
        <f t="shared" si="13"/>
        <v>6.8007934258996882E-3</v>
      </c>
      <c r="I44" s="11">
        <f t="shared" si="13"/>
        <v>1.4168319637291018E-4</v>
      </c>
      <c r="J44" s="11">
        <f t="shared" si="13"/>
        <v>0</v>
      </c>
      <c r="K44" s="11">
        <f t="shared" si="13"/>
        <v>0</v>
      </c>
      <c r="L44" s="11">
        <f t="shared" si="13"/>
        <v>0</v>
      </c>
      <c r="M44" s="11">
        <f t="shared" si="13"/>
        <v>0</v>
      </c>
      <c r="N44" s="11">
        <f t="shared" si="13"/>
        <v>0</v>
      </c>
      <c r="O44" s="11">
        <f t="shared" si="13"/>
        <v>0</v>
      </c>
      <c r="P44" s="11">
        <f t="shared" si="13"/>
        <v>0</v>
      </c>
      <c r="Q44" s="11">
        <f t="shared" si="13"/>
        <v>0</v>
      </c>
      <c r="R44" s="11">
        <f t="shared" si="13"/>
        <v>0</v>
      </c>
      <c r="T44" s="5">
        <f t="shared" si="3"/>
        <v>1</v>
      </c>
    </row>
    <row r="45" spans="1:20" x14ac:dyDescent="0.25">
      <c r="A45" s="6">
        <v>42736</v>
      </c>
      <c r="B45" s="11">
        <f t="shared" ref="B45:R45" si="14">B17/$T17</f>
        <v>0.1391482739105829</v>
      </c>
      <c r="C45" s="11">
        <f t="shared" si="14"/>
        <v>0.85024052065647993</v>
      </c>
      <c r="D45" s="11">
        <f t="shared" si="14"/>
        <v>2.9003961516694964E-3</v>
      </c>
      <c r="E45" s="11">
        <f t="shared" si="14"/>
        <v>4.9518958687040182E-4</v>
      </c>
      <c r="F45" s="11">
        <f t="shared" si="14"/>
        <v>7.0741369552914548E-5</v>
      </c>
      <c r="G45" s="11">
        <f t="shared" si="14"/>
        <v>2.1222410865874363E-4</v>
      </c>
      <c r="H45" s="11">
        <f t="shared" si="14"/>
        <v>6.7911714770797962E-3</v>
      </c>
      <c r="I45" s="11">
        <f t="shared" si="14"/>
        <v>1.414827391058291E-4</v>
      </c>
      <c r="J45" s="11">
        <f t="shared" si="14"/>
        <v>0</v>
      </c>
      <c r="K45" s="11">
        <f t="shared" si="14"/>
        <v>0</v>
      </c>
      <c r="L45" s="11">
        <f t="shared" si="14"/>
        <v>0</v>
      </c>
      <c r="M45" s="11">
        <f t="shared" si="14"/>
        <v>0</v>
      </c>
      <c r="N45" s="11">
        <f t="shared" si="14"/>
        <v>0</v>
      </c>
      <c r="O45" s="11">
        <f t="shared" si="14"/>
        <v>0</v>
      </c>
      <c r="P45" s="11">
        <f t="shared" si="14"/>
        <v>0</v>
      </c>
      <c r="Q45" s="11">
        <f t="shared" si="14"/>
        <v>0</v>
      </c>
      <c r="R45" s="11">
        <f t="shared" si="14"/>
        <v>0</v>
      </c>
      <c r="T45" s="5">
        <f t="shared" si="3"/>
        <v>1</v>
      </c>
    </row>
    <row r="46" spans="1:20" x14ac:dyDescent="0.25">
      <c r="A46" s="6">
        <v>42767</v>
      </c>
      <c r="B46" s="11">
        <f t="shared" ref="B46:R46" si="15">B18/$T18</f>
        <v>0.13936222866435694</v>
      </c>
      <c r="C46" s="11">
        <f t="shared" si="15"/>
        <v>0.8500318178604257</v>
      </c>
      <c r="D46" s="11">
        <f t="shared" si="15"/>
        <v>2.8989606165594289E-3</v>
      </c>
      <c r="E46" s="11">
        <f t="shared" si="15"/>
        <v>4.9494449551014635E-4</v>
      </c>
      <c r="F46" s="11">
        <f t="shared" si="15"/>
        <v>7.0706356501449479E-5</v>
      </c>
      <c r="G46" s="11">
        <f t="shared" si="15"/>
        <v>2.1211906950434844E-4</v>
      </c>
      <c r="H46" s="11">
        <f t="shared" si="15"/>
        <v>6.78781022413915E-3</v>
      </c>
      <c r="I46" s="11">
        <f t="shared" si="15"/>
        <v>1.4141271300289896E-4</v>
      </c>
      <c r="J46" s="11">
        <f t="shared" si="15"/>
        <v>0</v>
      </c>
      <c r="K46" s="11">
        <f t="shared" si="15"/>
        <v>0</v>
      </c>
      <c r="L46" s="11">
        <f t="shared" si="15"/>
        <v>0</v>
      </c>
      <c r="M46" s="11">
        <f t="shared" si="15"/>
        <v>0</v>
      </c>
      <c r="N46" s="11">
        <f t="shared" si="15"/>
        <v>0</v>
      </c>
      <c r="O46" s="11">
        <f t="shared" si="15"/>
        <v>0</v>
      </c>
      <c r="P46" s="11">
        <f t="shared" si="15"/>
        <v>0</v>
      </c>
      <c r="Q46" s="11">
        <f t="shared" si="15"/>
        <v>0</v>
      </c>
      <c r="R46" s="11">
        <f t="shared" si="15"/>
        <v>0</v>
      </c>
      <c r="T46" s="5">
        <f t="shared" si="3"/>
        <v>1</v>
      </c>
    </row>
    <row r="47" spans="1:20" x14ac:dyDescent="0.25">
      <c r="A47" s="6">
        <v>42795</v>
      </c>
      <c r="B47" s="11">
        <f t="shared" ref="B47:R47" si="16">B19/$T19</f>
        <v>0.13757511488158361</v>
      </c>
      <c r="C47" s="11">
        <f t="shared" si="16"/>
        <v>0.85182043124779072</v>
      </c>
      <c r="D47" s="11">
        <f t="shared" si="16"/>
        <v>2.8985507246376812E-3</v>
      </c>
      <c r="E47" s="11">
        <f t="shared" si="16"/>
        <v>4.9487451396253092E-4</v>
      </c>
      <c r="F47" s="11">
        <f t="shared" si="16"/>
        <v>7.0696359137504419E-5</v>
      </c>
      <c r="G47" s="11">
        <f t="shared" si="16"/>
        <v>2.1208907741251324E-4</v>
      </c>
      <c r="H47" s="11">
        <f t="shared" si="16"/>
        <v>6.7868504772004238E-3</v>
      </c>
      <c r="I47" s="11">
        <f t="shared" si="16"/>
        <v>1.4139271827500884E-4</v>
      </c>
      <c r="J47" s="11">
        <f t="shared" si="16"/>
        <v>0</v>
      </c>
      <c r="K47" s="11">
        <f t="shared" si="16"/>
        <v>0</v>
      </c>
      <c r="L47" s="11">
        <f t="shared" si="16"/>
        <v>0</v>
      </c>
      <c r="M47" s="11">
        <f t="shared" si="16"/>
        <v>0</v>
      </c>
      <c r="N47" s="11">
        <f t="shared" si="16"/>
        <v>0</v>
      </c>
      <c r="O47" s="11">
        <f t="shared" si="16"/>
        <v>0</v>
      </c>
      <c r="P47" s="11">
        <f t="shared" si="16"/>
        <v>0</v>
      </c>
      <c r="Q47" s="11">
        <f t="shared" si="16"/>
        <v>0</v>
      </c>
      <c r="R47" s="11">
        <f t="shared" si="16"/>
        <v>0</v>
      </c>
      <c r="T47" s="5">
        <f t="shared" si="3"/>
        <v>0.99999999999999989</v>
      </c>
    </row>
    <row r="48" spans="1:20" x14ac:dyDescent="0.25">
      <c r="A48" s="6">
        <v>42826</v>
      </c>
      <c r="B48" s="11">
        <f t="shared" ref="B48:R48" si="17">B20/$T20</f>
        <v>0.11875677629201301</v>
      </c>
      <c r="C48" s="11">
        <f t="shared" si="17"/>
        <v>0.8704011564871702</v>
      </c>
      <c r="D48" s="11">
        <f t="shared" si="17"/>
        <v>2.9634983736899169E-3</v>
      </c>
      <c r="E48" s="11">
        <f t="shared" si="17"/>
        <v>5.0596313697144927E-4</v>
      </c>
      <c r="F48" s="11">
        <f t="shared" si="17"/>
        <v>7.2280448138778466E-5</v>
      </c>
      <c r="G48" s="11">
        <f t="shared" si="17"/>
        <v>2.1684134441633538E-4</v>
      </c>
      <c r="H48" s="11">
        <f t="shared" si="17"/>
        <v>6.9389230213227323E-3</v>
      </c>
      <c r="I48" s="11">
        <f t="shared" si="17"/>
        <v>1.4456089627755693E-4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1">
        <f t="shared" si="17"/>
        <v>0</v>
      </c>
      <c r="R48" s="11">
        <f t="shared" si="17"/>
        <v>0</v>
      </c>
      <c r="T48" s="5">
        <f t="shared" si="3"/>
        <v>1</v>
      </c>
    </row>
    <row r="49" spans="1:20" x14ac:dyDescent="0.25">
      <c r="A49" s="6">
        <v>42856</v>
      </c>
      <c r="B49" s="11">
        <f t="shared" ref="B49:R49" si="18">B21/$T21</f>
        <v>0.10963212169970014</v>
      </c>
      <c r="C49" s="11">
        <f t="shared" si="18"/>
        <v>0.87917794192934984</v>
      </c>
      <c r="D49" s="11">
        <f t="shared" si="18"/>
        <v>2.9986104000585094E-3</v>
      </c>
      <c r="E49" s="11">
        <f t="shared" si="18"/>
        <v>5.1195787318072115E-4</v>
      </c>
      <c r="F49" s="11">
        <f t="shared" si="18"/>
        <v>7.3136839025817301E-5</v>
      </c>
      <c r="G49" s="11">
        <f t="shared" si="18"/>
        <v>2.1941051707745192E-4</v>
      </c>
      <c r="H49" s="11">
        <f t="shared" si="18"/>
        <v>7.2405470635559131E-3</v>
      </c>
      <c r="I49" s="11">
        <f t="shared" si="18"/>
        <v>1.462736780516346E-4</v>
      </c>
      <c r="J49" s="11">
        <f t="shared" si="18"/>
        <v>0</v>
      </c>
      <c r="K49" s="11">
        <f t="shared" si="18"/>
        <v>0</v>
      </c>
      <c r="L49" s="11">
        <f t="shared" si="18"/>
        <v>0</v>
      </c>
      <c r="M49" s="11">
        <f t="shared" si="18"/>
        <v>0</v>
      </c>
      <c r="N49" s="11">
        <f t="shared" si="18"/>
        <v>0</v>
      </c>
      <c r="O49" s="11">
        <f t="shared" si="18"/>
        <v>0</v>
      </c>
      <c r="P49" s="11">
        <f t="shared" si="18"/>
        <v>0</v>
      </c>
      <c r="Q49" s="11">
        <f t="shared" si="18"/>
        <v>0</v>
      </c>
      <c r="R49" s="11">
        <f t="shared" si="18"/>
        <v>0</v>
      </c>
      <c r="T49" s="5">
        <f t="shared" si="3"/>
        <v>1</v>
      </c>
    </row>
    <row r="50" spans="1:20" x14ac:dyDescent="0.25">
      <c r="A50" s="6">
        <v>42887</v>
      </c>
      <c r="B50" s="11">
        <f t="shared" ref="B50:R60" si="19">B38</f>
        <v>0.1404687053443841</v>
      </c>
      <c r="C50" s="11">
        <f t="shared" si="19"/>
        <v>0.85181480422977995</v>
      </c>
      <c r="D50" s="11">
        <f t="shared" si="19"/>
        <v>0</v>
      </c>
      <c r="E50" s="11">
        <f t="shared" si="19"/>
        <v>5.001428979708488E-4</v>
      </c>
      <c r="F50" s="11">
        <f t="shared" si="19"/>
        <v>7.1448985424406975E-5</v>
      </c>
      <c r="G50" s="11">
        <f t="shared" si="19"/>
        <v>2.1434695627322093E-4</v>
      </c>
      <c r="H50" s="11">
        <f t="shared" si="19"/>
        <v>6.7876536153186626E-3</v>
      </c>
      <c r="I50" s="11">
        <f t="shared" si="19"/>
        <v>1.4289797084881395E-4</v>
      </c>
      <c r="J50" s="11">
        <f t="shared" si="19"/>
        <v>0</v>
      </c>
      <c r="K50" s="11">
        <f t="shared" si="19"/>
        <v>0</v>
      </c>
      <c r="L50" s="11">
        <f t="shared" si="19"/>
        <v>0</v>
      </c>
      <c r="M50" s="11">
        <f t="shared" si="19"/>
        <v>0</v>
      </c>
      <c r="N50" s="11">
        <f t="shared" si="19"/>
        <v>0</v>
      </c>
      <c r="O50" s="11">
        <f t="shared" si="19"/>
        <v>0</v>
      </c>
      <c r="P50" s="11">
        <f t="shared" si="19"/>
        <v>0</v>
      </c>
      <c r="Q50" s="11">
        <f t="shared" si="19"/>
        <v>0</v>
      </c>
      <c r="R50" s="11">
        <f t="shared" si="19"/>
        <v>0</v>
      </c>
      <c r="T50" s="5">
        <f t="shared" si="3"/>
        <v>0.99999999999999989</v>
      </c>
    </row>
    <row r="51" spans="1:20" x14ac:dyDescent="0.25">
      <c r="A51" s="6">
        <v>42917</v>
      </c>
      <c r="B51" s="11">
        <f t="shared" si="19"/>
        <v>0.14074232997210898</v>
      </c>
      <c r="C51" s="11">
        <f t="shared" si="19"/>
        <v>0.85153400557820214</v>
      </c>
      <c r="D51" s="11">
        <f t="shared" si="19"/>
        <v>0</v>
      </c>
      <c r="E51" s="11">
        <f t="shared" si="19"/>
        <v>5.0060788099835513E-4</v>
      </c>
      <c r="F51" s="11">
        <f t="shared" si="19"/>
        <v>7.1515411571193598E-5</v>
      </c>
      <c r="G51" s="11">
        <f t="shared" si="19"/>
        <v>2.1454623471358077E-4</v>
      </c>
      <c r="H51" s="11">
        <f t="shared" si="19"/>
        <v>6.7939640992633913E-3</v>
      </c>
      <c r="I51" s="11">
        <f t="shared" si="19"/>
        <v>1.430308231423872E-4</v>
      </c>
      <c r="J51" s="11">
        <f t="shared" si="19"/>
        <v>0</v>
      </c>
      <c r="K51" s="11">
        <f t="shared" si="19"/>
        <v>0</v>
      </c>
      <c r="L51" s="11">
        <f t="shared" si="19"/>
        <v>0</v>
      </c>
      <c r="M51" s="11">
        <f t="shared" si="19"/>
        <v>0</v>
      </c>
      <c r="N51" s="11">
        <f t="shared" si="19"/>
        <v>0</v>
      </c>
      <c r="O51" s="11">
        <f t="shared" si="19"/>
        <v>0</v>
      </c>
      <c r="P51" s="11">
        <f t="shared" si="19"/>
        <v>0</v>
      </c>
      <c r="Q51" s="11">
        <f t="shared" si="19"/>
        <v>0</v>
      </c>
      <c r="R51" s="11">
        <f t="shared" si="19"/>
        <v>0</v>
      </c>
      <c r="T51" s="5">
        <f t="shared" si="3"/>
        <v>1.0000000000000002</v>
      </c>
    </row>
    <row r="52" spans="1:20" x14ac:dyDescent="0.25">
      <c r="A52" s="6">
        <v>42948</v>
      </c>
      <c r="B52" s="11">
        <f t="shared" si="19"/>
        <v>0.14056138847225197</v>
      </c>
      <c r="C52" s="11">
        <f t="shared" si="19"/>
        <v>0.8516534533247625</v>
      </c>
      <c r="D52" s="11">
        <f t="shared" si="19"/>
        <v>0</v>
      </c>
      <c r="E52" s="11">
        <f t="shared" si="19"/>
        <v>4.9996428826512389E-4</v>
      </c>
      <c r="F52" s="11">
        <f t="shared" si="19"/>
        <v>7.1423469752160561E-5</v>
      </c>
      <c r="G52" s="11">
        <f t="shared" si="19"/>
        <v>2.1427040925648167E-4</v>
      </c>
      <c r="H52" s="11">
        <f t="shared" si="19"/>
        <v>6.8566530962074134E-3</v>
      </c>
      <c r="I52" s="11">
        <f t="shared" si="19"/>
        <v>1.4284693950432112E-4</v>
      </c>
      <c r="J52" s="11">
        <f t="shared" si="19"/>
        <v>0</v>
      </c>
      <c r="K52" s="11">
        <f t="shared" si="19"/>
        <v>0</v>
      </c>
      <c r="L52" s="11">
        <f t="shared" si="19"/>
        <v>0</v>
      </c>
      <c r="M52" s="11">
        <f t="shared" si="19"/>
        <v>0</v>
      </c>
      <c r="N52" s="11">
        <f t="shared" si="19"/>
        <v>0</v>
      </c>
      <c r="O52" s="11">
        <f t="shared" si="19"/>
        <v>0</v>
      </c>
      <c r="P52" s="11">
        <f t="shared" si="19"/>
        <v>0</v>
      </c>
      <c r="Q52" s="11">
        <f t="shared" si="19"/>
        <v>0</v>
      </c>
      <c r="R52" s="11">
        <f t="shared" si="19"/>
        <v>0</v>
      </c>
      <c r="T52" s="5">
        <f t="shared" si="3"/>
        <v>1</v>
      </c>
    </row>
    <row r="53" spans="1:20" x14ac:dyDescent="0.25">
      <c r="A53" s="6">
        <v>42979</v>
      </c>
      <c r="B53" s="11">
        <f t="shared" si="19"/>
        <v>0.1402122053692231</v>
      </c>
      <c r="C53" s="11">
        <f t="shared" si="19"/>
        <v>0.85202592038738156</v>
      </c>
      <c r="D53" s="11">
        <f t="shared" si="19"/>
        <v>0</v>
      </c>
      <c r="E53" s="11">
        <f t="shared" si="19"/>
        <v>4.9846898810795414E-4</v>
      </c>
      <c r="F53" s="11">
        <f t="shared" si="19"/>
        <v>7.1209855443993449E-5</v>
      </c>
      <c r="G53" s="11">
        <f t="shared" si="19"/>
        <v>2.1362956633198035E-4</v>
      </c>
      <c r="H53" s="11">
        <f t="shared" si="19"/>
        <v>6.8361461226233711E-3</v>
      </c>
      <c r="I53" s="11">
        <f t="shared" si="19"/>
        <v>1.424197108879869E-4</v>
      </c>
      <c r="J53" s="11">
        <f t="shared" si="19"/>
        <v>0</v>
      </c>
      <c r="K53" s="11">
        <f t="shared" si="19"/>
        <v>0</v>
      </c>
      <c r="L53" s="11">
        <f t="shared" si="19"/>
        <v>0</v>
      </c>
      <c r="M53" s="11">
        <f t="shared" si="19"/>
        <v>0</v>
      </c>
      <c r="N53" s="11">
        <f t="shared" si="19"/>
        <v>0</v>
      </c>
      <c r="O53" s="11">
        <f t="shared" si="19"/>
        <v>0</v>
      </c>
      <c r="P53" s="11">
        <f t="shared" si="19"/>
        <v>0</v>
      </c>
      <c r="Q53" s="11">
        <f t="shared" si="19"/>
        <v>0</v>
      </c>
      <c r="R53" s="11">
        <f t="shared" si="19"/>
        <v>0</v>
      </c>
      <c r="T53" s="5">
        <f t="shared" si="3"/>
        <v>0.99999999999999989</v>
      </c>
    </row>
    <row r="54" spans="1:20" x14ac:dyDescent="0.25">
      <c r="A54" s="6">
        <v>43009</v>
      </c>
      <c r="B54" s="11">
        <f t="shared" si="19"/>
        <v>0.13981244671781756</v>
      </c>
      <c r="C54" s="11">
        <f t="shared" si="19"/>
        <v>0.84960215970446151</v>
      </c>
      <c r="D54" s="11">
        <f t="shared" si="19"/>
        <v>2.841716396703609E-3</v>
      </c>
      <c r="E54" s="11">
        <f t="shared" si="19"/>
        <v>4.9730036942313162E-4</v>
      </c>
      <c r="F54" s="11">
        <f t="shared" si="19"/>
        <v>7.1042909917590224E-5</v>
      </c>
      <c r="G54" s="11">
        <f t="shared" si="19"/>
        <v>2.1312872975277067E-4</v>
      </c>
      <c r="H54" s="11">
        <f t="shared" si="19"/>
        <v>6.8201193520886615E-3</v>
      </c>
      <c r="I54" s="11">
        <f t="shared" si="19"/>
        <v>1.4208581983518045E-4</v>
      </c>
      <c r="J54" s="11">
        <f t="shared" si="19"/>
        <v>0</v>
      </c>
      <c r="K54" s="11">
        <f t="shared" si="19"/>
        <v>0</v>
      </c>
      <c r="L54" s="11">
        <f t="shared" si="19"/>
        <v>0</v>
      </c>
      <c r="M54" s="11">
        <f t="shared" si="19"/>
        <v>0</v>
      </c>
      <c r="N54" s="11">
        <f t="shared" si="19"/>
        <v>0</v>
      </c>
      <c r="O54" s="11">
        <f t="shared" si="19"/>
        <v>0</v>
      </c>
      <c r="P54" s="11">
        <f t="shared" si="19"/>
        <v>0</v>
      </c>
      <c r="Q54" s="11">
        <f t="shared" si="19"/>
        <v>0</v>
      </c>
      <c r="R54" s="11">
        <f t="shared" si="19"/>
        <v>0</v>
      </c>
      <c r="T54" s="5">
        <f t="shared" si="3"/>
        <v>1</v>
      </c>
    </row>
    <row r="55" spans="1:20" x14ac:dyDescent="0.25">
      <c r="A55" s="6">
        <v>43040</v>
      </c>
      <c r="B55" s="11">
        <f t="shared" si="19"/>
        <v>0.13948376116862857</v>
      </c>
      <c r="C55" s="11">
        <f t="shared" si="19"/>
        <v>0.84995036165082971</v>
      </c>
      <c r="D55" s="11">
        <f t="shared" si="19"/>
        <v>2.8364770954474542E-3</v>
      </c>
      <c r="E55" s="11">
        <f t="shared" si="19"/>
        <v>4.9638349170330446E-4</v>
      </c>
      <c r="F55" s="11">
        <f t="shared" si="19"/>
        <v>7.0911927386186358E-5</v>
      </c>
      <c r="G55" s="11">
        <f t="shared" si="19"/>
        <v>2.1273578215855906E-4</v>
      </c>
      <c r="H55" s="11">
        <f t="shared" si="19"/>
        <v>6.8075450290738899E-3</v>
      </c>
      <c r="I55" s="11">
        <f t="shared" si="19"/>
        <v>1.4182385477237272E-4</v>
      </c>
      <c r="J55" s="11">
        <f t="shared" si="19"/>
        <v>0</v>
      </c>
      <c r="K55" s="11">
        <f t="shared" si="19"/>
        <v>0</v>
      </c>
      <c r="L55" s="11">
        <f t="shared" si="19"/>
        <v>0</v>
      </c>
      <c r="M55" s="11">
        <f t="shared" si="19"/>
        <v>0</v>
      </c>
      <c r="N55" s="11">
        <f t="shared" si="19"/>
        <v>0</v>
      </c>
      <c r="O55" s="11">
        <f t="shared" si="19"/>
        <v>0</v>
      </c>
      <c r="P55" s="11">
        <f t="shared" si="19"/>
        <v>0</v>
      </c>
      <c r="Q55" s="11">
        <f t="shared" si="19"/>
        <v>0</v>
      </c>
      <c r="R55" s="11">
        <f t="shared" si="19"/>
        <v>0</v>
      </c>
      <c r="T55" s="5">
        <f t="shared" si="3"/>
        <v>1</v>
      </c>
    </row>
    <row r="56" spans="1:20" x14ac:dyDescent="0.25">
      <c r="A56" s="6">
        <v>43070</v>
      </c>
      <c r="B56" s="11">
        <f t="shared" si="19"/>
        <v>0.13934542363275715</v>
      </c>
      <c r="C56" s="11">
        <f t="shared" si="19"/>
        <v>0.85002833663927457</v>
      </c>
      <c r="D56" s="11">
        <f t="shared" si="19"/>
        <v>2.9045055256446584E-3</v>
      </c>
      <c r="E56" s="11">
        <f t="shared" si="19"/>
        <v>4.9589118730518562E-4</v>
      </c>
      <c r="F56" s="11">
        <f t="shared" si="19"/>
        <v>7.084159818645509E-5</v>
      </c>
      <c r="G56" s="11">
        <f t="shared" si="19"/>
        <v>2.1252479455936526E-4</v>
      </c>
      <c r="H56" s="11">
        <f t="shared" si="19"/>
        <v>6.8007934258996882E-3</v>
      </c>
      <c r="I56" s="11">
        <f t="shared" si="19"/>
        <v>1.4168319637291018E-4</v>
      </c>
      <c r="J56" s="11">
        <f t="shared" si="19"/>
        <v>0</v>
      </c>
      <c r="K56" s="11">
        <f t="shared" si="19"/>
        <v>0</v>
      </c>
      <c r="L56" s="11">
        <f t="shared" si="19"/>
        <v>0</v>
      </c>
      <c r="M56" s="11">
        <f t="shared" si="19"/>
        <v>0</v>
      </c>
      <c r="N56" s="11">
        <f t="shared" si="19"/>
        <v>0</v>
      </c>
      <c r="O56" s="11">
        <f t="shared" si="19"/>
        <v>0</v>
      </c>
      <c r="P56" s="11">
        <f t="shared" si="19"/>
        <v>0</v>
      </c>
      <c r="Q56" s="11">
        <f t="shared" si="19"/>
        <v>0</v>
      </c>
      <c r="R56" s="11">
        <f t="shared" si="19"/>
        <v>0</v>
      </c>
      <c r="T56" s="5">
        <f t="shared" si="3"/>
        <v>1</v>
      </c>
    </row>
    <row r="57" spans="1:20" x14ac:dyDescent="0.25">
      <c r="A57" s="6">
        <v>43101</v>
      </c>
      <c r="B57" s="11">
        <f t="shared" si="19"/>
        <v>0.1391482739105829</v>
      </c>
      <c r="C57" s="11">
        <f t="shared" si="19"/>
        <v>0.85024052065647993</v>
      </c>
      <c r="D57" s="11">
        <f t="shared" si="19"/>
        <v>2.9003961516694964E-3</v>
      </c>
      <c r="E57" s="11">
        <f t="shared" si="19"/>
        <v>4.9518958687040182E-4</v>
      </c>
      <c r="F57" s="11">
        <f t="shared" si="19"/>
        <v>7.0741369552914548E-5</v>
      </c>
      <c r="G57" s="11">
        <f t="shared" si="19"/>
        <v>2.1222410865874363E-4</v>
      </c>
      <c r="H57" s="11">
        <f t="shared" si="19"/>
        <v>6.7911714770797962E-3</v>
      </c>
      <c r="I57" s="11">
        <f t="shared" si="19"/>
        <v>1.414827391058291E-4</v>
      </c>
      <c r="J57" s="11">
        <f t="shared" si="19"/>
        <v>0</v>
      </c>
      <c r="K57" s="11">
        <f t="shared" si="19"/>
        <v>0</v>
      </c>
      <c r="L57" s="11">
        <f t="shared" si="19"/>
        <v>0</v>
      </c>
      <c r="M57" s="11">
        <f t="shared" si="19"/>
        <v>0</v>
      </c>
      <c r="N57" s="11">
        <f t="shared" si="19"/>
        <v>0</v>
      </c>
      <c r="O57" s="11">
        <f t="shared" si="19"/>
        <v>0</v>
      </c>
      <c r="P57" s="11">
        <f t="shared" si="19"/>
        <v>0</v>
      </c>
      <c r="Q57" s="11">
        <f t="shared" si="19"/>
        <v>0</v>
      </c>
      <c r="R57" s="11">
        <f t="shared" si="19"/>
        <v>0</v>
      </c>
      <c r="T57" s="5">
        <f t="shared" si="3"/>
        <v>1</v>
      </c>
    </row>
    <row r="58" spans="1:20" x14ac:dyDescent="0.25">
      <c r="A58" s="6">
        <v>43132</v>
      </c>
      <c r="B58" s="11">
        <f t="shared" si="19"/>
        <v>0.13936222866435694</v>
      </c>
      <c r="C58" s="11">
        <f t="shared" si="19"/>
        <v>0.8500318178604257</v>
      </c>
      <c r="D58" s="11">
        <f t="shared" si="19"/>
        <v>2.8989606165594289E-3</v>
      </c>
      <c r="E58" s="11">
        <f t="shared" si="19"/>
        <v>4.9494449551014635E-4</v>
      </c>
      <c r="F58" s="11">
        <f t="shared" si="19"/>
        <v>7.0706356501449479E-5</v>
      </c>
      <c r="G58" s="11">
        <f t="shared" si="19"/>
        <v>2.1211906950434844E-4</v>
      </c>
      <c r="H58" s="11">
        <f t="shared" si="19"/>
        <v>6.78781022413915E-3</v>
      </c>
      <c r="I58" s="11">
        <f t="shared" si="19"/>
        <v>1.4141271300289896E-4</v>
      </c>
      <c r="J58" s="11">
        <f t="shared" si="19"/>
        <v>0</v>
      </c>
      <c r="K58" s="11">
        <f t="shared" si="19"/>
        <v>0</v>
      </c>
      <c r="L58" s="11">
        <f t="shared" si="19"/>
        <v>0</v>
      </c>
      <c r="M58" s="11">
        <f t="shared" si="19"/>
        <v>0</v>
      </c>
      <c r="N58" s="11">
        <f t="shared" si="19"/>
        <v>0</v>
      </c>
      <c r="O58" s="11">
        <f t="shared" si="19"/>
        <v>0</v>
      </c>
      <c r="P58" s="11">
        <f t="shared" si="19"/>
        <v>0</v>
      </c>
      <c r="Q58" s="11">
        <f t="shared" si="19"/>
        <v>0</v>
      </c>
      <c r="R58" s="11">
        <f t="shared" si="19"/>
        <v>0</v>
      </c>
      <c r="T58" s="5">
        <f t="shared" si="3"/>
        <v>1</v>
      </c>
    </row>
    <row r="59" spans="1:20" x14ac:dyDescent="0.25">
      <c r="A59" s="6">
        <v>43160</v>
      </c>
      <c r="B59" s="11">
        <f t="shared" si="19"/>
        <v>0.13757511488158361</v>
      </c>
      <c r="C59" s="11">
        <f t="shared" si="19"/>
        <v>0.85182043124779072</v>
      </c>
      <c r="D59" s="11">
        <f t="shared" si="19"/>
        <v>2.8985507246376812E-3</v>
      </c>
      <c r="E59" s="11">
        <f t="shared" si="19"/>
        <v>4.9487451396253092E-4</v>
      </c>
      <c r="F59" s="11">
        <f t="shared" si="19"/>
        <v>7.0696359137504419E-5</v>
      </c>
      <c r="G59" s="11">
        <f t="shared" si="19"/>
        <v>2.1208907741251324E-4</v>
      </c>
      <c r="H59" s="11">
        <f t="shared" si="19"/>
        <v>6.7868504772004238E-3</v>
      </c>
      <c r="I59" s="11">
        <f t="shared" si="19"/>
        <v>1.4139271827500884E-4</v>
      </c>
      <c r="J59" s="11">
        <f t="shared" si="19"/>
        <v>0</v>
      </c>
      <c r="K59" s="11">
        <f t="shared" si="19"/>
        <v>0</v>
      </c>
      <c r="L59" s="11">
        <f t="shared" si="19"/>
        <v>0</v>
      </c>
      <c r="M59" s="11">
        <f t="shared" si="19"/>
        <v>0</v>
      </c>
      <c r="N59" s="11">
        <f t="shared" si="19"/>
        <v>0</v>
      </c>
      <c r="O59" s="11">
        <f t="shared" si="19"/>
        <v>0</v>
      </c>
      <c r="P59" s="11">
        <f t="shared" si="19"/>
        <v>0</v>
      </c>
      <c r="Q59" s="11">
        <f t="shared" si="19"/>
        <v>0</v>
      </c>
      <c r="R59" s="11">
        <f t="shared" si="19"/>
        <v>0</v>
      </c>
      <c r="T59" s="5">
        <f t="shared" si="3"/>
        <v>0.99999999999999989</v>
      </c>
    </row>
    <row r="60" spans="1:20" x14ac:dyDescent="0.25">
      <c r="A60" s="6">
        <v>43191</v>
      </c>
      <c r="B60" s="11">
        <f t="shared" si="19"/>
        <v>0.11875677629201301</v>
      </c>
      <c r="C60" s="11">
        <f t="shared" si="19"/>
        <v>0.8704011564871702</v>
      </c>
      <c r="D60" s="11">
        <f t="shared" si="19"/>
        <v>2.9634983736899169E-3</v>
      </c>
      <c r="E60" s="11">
        <f t="shared" si="19"/>
        <v>5.0596313697144927E-4</v>
      </c>
      <c r="F60" s="11">
        <f t="shared" si="19"/>
        <v>7.2280448138778466E-5</v>
      </c>
      <c r="G60" s="11">
        <f t="shared" si="19"/>
        <v>2.1684134441633538E-4</v>
      </c>
      <c r="H60" s="11">
        <f t="shared" si="19"/>
        <v>6.9389230213227323E-3</v>
      </c>
      <c r="I60" s="11">
        <f t="shared" si="19"/>
        <v>1.4456089627755693E-4</v>
      </c>
      <c r="J60" s="11">
        <f t="shared" si="19"/>
        <v>0</v>
      </c>
      <c r="K60" s="11">
        <f t="shared" si="19"/>
        <v>0</v>
      </c>
      <c r="L60" s="11">
        <f t="shared" si="19"/>
        <v>0</v>
      </c>
      <c r="M60" s="11">
        <f t="shared" si="19"/>
        <v>0</v>
      </c>
      <c r="N60" s="11">
        <f t="shared" si="19"/>
        <v>0</v>
      </c>
      <c r="O60" s="11">
        <f t="shared" si="19"/>
        <v>0</v>
      </c>
      <c r="P60" s="11">
        <f t="shared" si="19"/>
        <v>0</v>
      </c>
      <c r="Q60" s="11">
        <f t="shared" si="19"/>
        <v>0</v>
      </c>
      <c r="R60" s="11">
        <f t="shared" si="19"/>
        <v>0</v>
      </c>
      <c r="T60" s="5">
        <f t="shared" si="3"/>
        <v>1</v>
      </c>
    </row>
    <row r="61" spans="1:20" x14ac:dyDescent="0.25">
      <c r="A61" s="6">
        <v>43221</v>
      </c>
      <c r="B61" s="11">
        <f t="shared" ref="B61:R68" si="20">B49</f>
        <v>0.10963212169970014</v>
      </c>
      <c r="C61" s="11">
        <f t="shared" si="20"/>
        <v>0.87917794192934984</v>
      </c>
      <c r="D61" s="11">
        <f t="shared" si="20"/>
        <v>2.9986104000585094E-3</v>
      </c>
      <c r="E61" s="11">
        <f t="shared" si="20"/>
        <v>5.1195787318072115E-4</v>
      </c>
      <c r="F61" s="11">
        <f t="shared" si="20"/>
        <v>7.3136839025817301E-5</v>
      </c>
      <c r="G61" s="11">
        <f t="shared" si="20"/>
        <v>2.1941051707745192E-4</v>
      </c>
      <c r="H61" s="11">
        <f t="shared" si="20"/>
        <v>7.2405470635559131E-3</v>
      </c>
      <c r="I61" s="11">
        <f t="shared" si="20"/>
        <v>1.462736780516346E-4</v>
      </c>
      <c r="J61" s="11">
        <f t="shared" si="20"/>
        <v>0</v>
      </c>
      <c r="K61" s="11">
        <f t="shared" si="20"/>
        <v>0</v>
      </c>
      <c r="L61" s="11">
        <f t="shared" si="20"/>
        <v>0</v>
      </c>
      <c r="M61" s="11">
        <f t="shared" si="20"/>
        <v>0</v>
      </c>
      <c r="N61" s="11">
        <f t="shared" si="20"/>
        <v>0</v>
      </c>
      <c r="O61" s="11">
        <f t="shared" si="20"/>
        <v>0</v>
      </c>
      <c r="P61" s="11">
        <f t="shared" si="20"/>
        <v>0</v>
      </c>
      <c r="Q61" s="11">
        <f t="shared" si="20"/>
        <v>0</v>
      </c>
      <c r="R61" s="11">
        <f t="shared" si="20"/>
        <v>0</v>
      </c>
      <c r="T61" s="5">
        <f t="shared" si="3"/>
        <v>1</v>
      </c>
    </row>
    <row r="62" spans="1:20" x14ac:dyDescent="0.25">
      <c r="A62" s="6">
        <v>43252</v>
      </c>
      <c r="B62" s="11">
        <f t="shared" si="20"/>
        <v>0.1404687053443841</v>
      </c>
      <c r="C62" s="11">
        <f t="shared" si="20"/>
        <v>0.85181480422977995</v>
      </c>
      <c r="D62" s="11">
        <f t="shared" si="20"/>
        <v>0</v>
      </c>
      <c r="E62" s="11">
        <f t="shared" si="20"/>
        <v>5.001428979708488E-4</v>
      </c>
      <c r="F62" s="11">
        <f t="shared" si="20"/>
        <v>7.1448985424406975E-5</v>
      </c>
      <c r="G62" s="11">
        <f t="shared" si="20"/>
        <v>2.1434695627322093E-4</v>
      </c>
      <c r="H62" s="11">
        <f t="shared" si="20"/>
        <v>6.7876536153186626E-3</v>
      </c>
      <c r="I62" s="11">
        <f t="shared" si="20"/>
        <v>1.4289797084881395E-4</v>
      </c>
      <c r="J62" s="11">
        <f t="shared" si="20"/>
        <v>0</v>
      </c>
      <c r="K62" s="11">
        <f t="shared" si="20"/>
        <v>0</v>
      </c>
      <c r="L62" s="11">
        <f t="shared" si="20"/>
        <v>0</v>
      </c>
      <c r="M62" s="11">
        <f t="shared" si="20"/>
        <v>0</v>
      </c>
      <c r="N62" s="11">
        <f t="shared" si="20"/>
        <v>0</v>
      </c>
      <c r="O62" s="11">
        <f t="shared" si="20"/>
        <v>0</v>
      </c>
      <c r="P62" s="11">
        <f t="shared" si="20"/>
        <v>0</v>
      </c>
      <c r="Q62" s="11">
        <f t="shared" si="20"/>
        <v>0</v>
      </c>
      <c r="R62" s="11">
        <f t="shared" si="20"/>
        <v>0</v>
      </c>
      <c r="T62" s="5">
        <f t="shared" si="3"/>
        <v>0.99999999999999989</v>
      </c>
    </row>
    <row r="63" spans="1:20" x14ac:dyDescent="0.25">
      <c r="A63" s="6">
        <v>43282</v>
      </c>
      <c r="B63" s="11">
        <f t="shared" si="20"/>
        <v>0.14074232997210898</v>
      </c>
      <c r="C63" s="11">
        <f t="shared" si="20"/>
        <v>0.85153400557820214</v>
      </c>
      <c r="D63" s="11">
        <f t="shared" si="20"/>
        <v>0</v>
      </c>
      <c r="E63" s="11">
        <f t="shared" si="20"/>
        <v>5.0060788099835513E-4</v>
      </c>
      <c r="F63" s="11">
        <f t="shared" si="20"/>
        <v>7.1515411571193598E-5</v>
      </c>
      <c r="G63" s="11">
        <f t="shared" si="20"/>
        <v>2.1454623471358077E-4</v>
      </c>
      <c r="H63" s="11">
        <f t="shared" si="20"/>
        <v>6.7939640992633913E-3</v>
      </c>
      <c r="I63" s="11">
        <f t="shared" si="20"/>
        <v>1.430308231423872E-4</v>
      </c>
      <c r="J63" s="11">
        <f t="shared" si="20"/>
        <v>0</v>
      </c>
      <c r="K63" s="11">
        <f t="shared" si="20"/>
        <v>0</v>
      </c>
      <c r="L63" s="11">
        <f t="shared" si="20"/>
        <v>0</v>
      </c>
      <c r="M63" s="11">
        <f t="shared" si="20"/>
        <v>0</v>
      </c>
      <c r="N63" s="11">
        <f t="shared" si="20"/>
        <v>0</v>
      </c>
      <c r="O63" s="11">
        <f t="shared" si="20"/>
        <v>0</v>
      </c>
      <c r="P63" s="11">
        <f t="shared" si="20"/>
        <v>0</v>
      </c>
      <c r="Q63" s="11">
        <f t="shared" si="20"/>
        <v>0</v>
      </c>
      <c r="R63" s="11">
        <f t="shared" si="20"/>
        <v>0</v>
      </c>
      <c r="T63" s="5">
        <f t="shared" si="3"/>
        <v>1.0000000000000002</v>
      </c>
    </row>
    <row r="64" spans="1:20" x14ac:dyDescent="0.25">
      <c r="A64" s="6">
        <v>43313</v>
      </c>
      <c r="B64" s="11">
        <f t="shared" si="20"/>
        <v>0.14056138847225197</v>
      </c>
      <c r="C64" s="11">
        <f t="shared" si="20"/>
        <v>0.8516534533247625</v>
      </c>
      <c r="D64" s="11">
        <f t="shared" si="20"/>
        <v>0</v>
      </c>
      <c r="E64" s="11">
        <f t="shared" si="20"/>
        <v>4.9996428826512389E-4</v>
      </c>
      <c r="F64" s="11">
        <f t="shared" si="20"/>
        <v>7.1423469752160561E-5</v>
      </c>
      <c r="G64" s="11">
        <f t="shared" si="20"/>
        <v>2.1427040925648167E-4</v>
      </c>
      <c r="H64" s="11">
        <f t="shared" si="20"/>
        <v>6.8566530962074134E-3</v>
      </c>
      <c r="I64" s="11">
        <f t="shared" si="20"/>
        <v>1.4284693950432112E-4</v>
      </c>
      <c r="J64" s="11">
        <f t="shared" si="20"/>
        <v>0</v>
      </c>
      <c r="K64" s="11">
        <f t="shared" si="20"/>
        <v>0</v>
      </c>
      <c r="L64" s="11">
        <f t="shared" si="20"/>
        <v>0</v>
      </c>
      <c r="M64" s="11">
        <f t="shared" si="20"/>
        <v>0</v>
      </c>
      <c r="N64" s="11">
        <f t="shared" si="20"/>
        <v>0</v>
      </c>
      <c r="O64" s="11">
        <f t="shared" si="20"/>
        <v>0</v>
      </c>
      <c r="P64" s="11">
        <f t="shared" si="20"/>
        <v>0</v>
      </c>
      <c r="Q64" s="11">
        <f t="shared" si="20"/>
        <v>0</v>
      </c>
      <c r="R64" s="11">
        <f t="shared" si="20"/>
        <v>0</v>
      </c>
      <c r="T64" s="5">
        <f t="shared" si="3"/>
        <v>1</v>
      </c>
    </row>
    <row r="65" spans="1:20" x14ac:dyDescent="0.25">
      <c r="A65" s="6">
        <v>43344</v>
      </c>
      <c r="B65" s="11">
        <f t="shared" si="20"/>
        <v>0.1402122053692231</v>
      </c>
      <c r="C65" s="11">
        <f t="shared" si="20"/>
        <v>0.85202592038738156</v>
      </c>
      <c r="D65" s="11">
        <f t="shared" si="20"/>
        <v>0</v>
      </c>
      <c r="E65" s="11">
        <f t="shared" si="20"/>
        <v>4.9846898810795414E-4</v>
      </c>
      <c r="F65" s="11">
        <f t="shared" si="20"/>
        <v>7.1209855443993449E-5</v>
      </c>
      <c r="G65" s="11">
        <f t="shared" si="20"/>
        <v>2.1362956633198035E-4</v>
      </c>
      <c r="H65" s="11">
        <f t="shared" si="20"/>
        <v>6.8361461226233711E-3</v>
      </c>
      <c r="I65" s="11">
        <f t="shared" si="20"/>
        <v>1.424197108879869E-4</v>
      </c>
      <c r="J65" s="11">
        <f t="shared" si="20"/>
        <v>0</v>
      </c>
      <c r="K65" s="11">
        <f t="shared" si="20"/>
        <v>0</v>
      </c>
      <c r="L65" s="11">
        <f t="shared" si="20"/>
        <v>0</v>
      </c>
      <c r="M65" s="11">
        <f t="shared" si="20"/>
        <v>0</v>
      </c>
      <c r="N65" s="11">
        <f t="shared" si="20"/>
        <v>0</v>
      </c>
      <c r="O65" s="11">
        <f t="shared" si="20"/>
        <v>0</v>
      </c>
      <c r="P65" s="11">
        <f t="shared" si="20"/>
        <v>0</v>
      </c>
      <c r="Q65" s="11">
        <f t="shared" si="20"/>
        <v>0</v>
      </c>
      <c r="R65" s="11">
        <f t="shared" si="20"/>
        <v>0</v>
      </c>
      <c r="T65" s="5">
        <f t="shared" si="3"/>
        <v>0.99999999999999989</v>
      </c>
    </row>
    <row r="66" spans="1:20" x14ac:dyDescent="0.25">
      <c r="A66" s="6">
        <v>43374</v>
      </c>
      <c r="B66" s="11">
        <f t="shared" si="20"/>
        <v>0.13981244671781756</v>
      </c>
      <c r="C66" s="11">
        <f t="shared" si="20"/>
        <v>0.84960215970446151</v>
      </c>
      <c r="D66" s="11">
        <f t="shared" si="20"/>
        <v>2.841716396703609E-3</v>
      </c>
      <c r="E66" s="11">
        <f t="shared" si="20"/>
        <v>4.9730036942313162E-4</v>
      </c>
      <c r="F66" s="11">
        <f t="shared" si="20"/>
        <v>7.1042909917590224E-5</v>
      </c>
      <c r="G66" s="11">
        <f t="shared" si="20"/>
        <v>2.1312872975277067E-4</v>
      </c>
      <c r="H66" s="11">
        <f t="shared" si="20"/>
        <v>6.8201193520886615E-3</v>
      </c>
      <c r="I66" s="11">
        <f t="shared" si="20"/>
        <v>1.4208581983518045E-4</v>
      </c>
      <c r="J66" s="11">
        <f t="shared" si="20"/>
        <v>0</v>
      </c>
      <c r="K66" s="11">
        <f t="shared" si="20"/>
        <v>0</v>
      </c>
      <c r="L66" s="11">
        <f t="shared" si="20"/>
        <v>0</v>
      </c>
      <c r="M66" s="11">
        <f t="shared" si="20"/>
        <v>0</v>
      </c>
      <c r="N66" s="11">
        <f t="shared" si="20"/>
        <v>0</v>
      </c>
      <c r="O66" s="11">
        <f t="shared" si="20"/>
        <v>0</v>
      </c>
      <c r="P66" s="11">
        <f t="shared" si="20"/>
        <v>0</v>
      </c>
      <c r="Q66" s="11">
        <f t="shared" si="20"/>
        <v>0</v>
      </c>
      <c r="R66" s="11">
        <f t="shared" si="20"/>
        <v>0</v>
      </c>
      <c r="T66" s="5">
        <f t="shared" si="3"/>
        <v>1</v>
      </c>
    </row>
    <row r="67" spans="1:20" x14ac:dyDescent="0.25">
      <c r="A67" s="6">
        <v>43405</v>
      </c>
      <c r="B67" s="11">
        <f t="shared" si="20"/>
        <v>0.13948376116862857</v>
      </c>
      <c r="C67" s="11">
        <f t="shared" si="20"/>
        <v>0.84995036165082971</v>
      </c>
      <c r="D67" s="11">
        <f t="shared" si="20"/>
        <v>2.8364770954474542E-3</v>
      </c>
      <c r="E67" s="11">
        <f t="shared" si="20"/>
        <v>4.9638349170330446E-4</v>
      </c>
      <c r="F67" s="11">
        <f t="shared" si="20"/>
        <v>7.0911927386186358E-5</v>
      </c>
      <c r="G67" s="11">
        <f t="shared" si="20"/>
        <v>2.1273578215855906E-4</v>
      </c>
      <c r="H67" s="11">
        <f t="shared" si="20"/>
        <v>6.8075450290738899E-3</v>
      </c>
      <c r="I67" s="11">
        <f t="shared" si="20"/>
        <v>1.4182385477237272E-4</v>
      </c>
      <c r="J67" s="11">
        <f t="shared" si="20"/>
        <v>0</v>
      </c>
      <c r="K67" s="11">
        <f t="shared" si="20"/>
        <v>0</v>
      </c>
      <c r="L67" s="11">
        <f t="shared" si="20"/>
        <v>0</v>
      </c>
      <c r="M67" s="11">
        <f t="shared" si="20"/>
        <v>0</v>
      </c>
      <c r="N67" s="11">
        <f t="shared" si="20"/>
        <v>0</v>
      </c>
      <c r="O67" s="11">
        <f t="shared" si="20"/>
        <v>0</v>
      </c>
      <c r="P67" s="11">
        <f t="shared" si="20"/>
        <v>0</v>
      </c>
      <c r="Q67" s="11">
        <f t="shared" si="20"/>
        <v>0</v>
      </c>
      <c r="R67" s="11">
        <f t="shared" si="20"/>
        <v>0</v>
      </c>
      <c r="T67" s="5">
        <f t="shared" si="3"/>
        <v>1</v>
      </c>
    </row>
    <row r="68" spans="1:20" x14ac:dyDescent="0.25">
      <c r="A68" s="6">
        <v>43435</v>
      </c>
      <c r="B68" s="11">
        <f t="shared" si="20"/>
        <v>0.13934542363275715</v>
      </c>
      <c r="C68" s="11">
        <f t="shared" si="20"/>
        <v>0.85002833663927457</v>
      </c>
      <c r="D68" s="11">
        <f t="shared" si="20"/>
        <v>2.9045055256446584E-3</v>
      </c>
      <c r="E68" s="11">
        <f t="shared" si="20"/>
        <v>4.9589118730518562E-4</v>
      </c>
      <c r="F68" s="11">
        <f t="shared" si="20"/>
        <v>7.084159818645509E-5</v>
      </c>
      <c r="G68" s="11">
        <f t="shared" si="20"/>
        <v>2.1252479455936526E-4</v>
      </c>
      <c r="H68" s="11">
        <f t="shared" si="20"/>
        <v>6.8007934258996882E-3</v>
      </c>
      <c r="I68" s="11">
        <f t="shared" si="20"/>
        <v>1.4168319637291018E-4</v>
      </c>
      <c r="J68" s="11">
        <f t="shared" si="20"/>
        <v>0</v>
      </c>
      <c r="K68" s="11">
        <f t="shared" si="20"/>
        <v>0</v>
      </c>
      <c r="L68" s="11">
        <f t="shared" si="20"/>
        <v>0</v>
      </c>
      <c r="M68" s="11">
        <f t="shared" si="20"/>
        <v>0</v>
      </c>
      <c r="N68" s="11">
        <f t="shared" si="20"/>
        <v>0</v>
      </c>
      <c r="O68" s="11">
        <f t="shared" si="20"/>
        <v>0</v>
      </c>
      <c r="P68" s="11">
        <f t="shared" si="20"/>
        <v>0</v>
      </c>
      <c r="Q68" s="11">
        <f t="shared" si="20"/>
        <v>0</v>
      </c>
      <c r="R68" s="11">
        <f t="shared" si="20"/>
        <v>0</v>
      </c>
      <c r="T68" s="5">
        <f t="shared" si="3"/>
        <v>1</v>
      </c>
    </row>
    <row r="69" spans="1:20" x14ac:dyDescent="0.25">
      <c r="A69" s="6">
        <v>43466</v>
      </c>
      <c r="B69" s="11">
        <f t="shared" ref="B69:R69" si="21">B57</f>
        <v>0.1391482739105829</v>
      </c>
      <c r="C69" s="11">
        <f t="shared" si="21"/>
        <v>0.85024052065647993</v>
      </c>
      <c r="D69" s="11">
        <f t="shared" si="21"/>
        <v>2.9003961516694964E-3</v>
      </c>
      <c r="E69" s="11">
        <f t="shared" si="21"/>
        <v>4.9518958687040182E-4</v>
      </c>
      <c r="F69" s="11">
        <f t="shared" si="21"/>
        <v>7.0741369552914548E-5</v>
      </c>
      <c r="G69" s="11">
        <f t="shared" si="21"/>
        <v>2.1222410865874363E-4</v>
      </c>
      <c r="H69" s="11">
        <f t="shared" si="21"/>
        <v>6.7911714770797962E-3</v>
      </c>
      <c r="I69" s="11">
        <f t="shared" si="21"/>
        <v>1.414827391058291E-4</v>
      </c>
      <c r="J69" s="11">
        <f t="shared" si="21"/>
        <v>0</v>
      </c>
      <c r="K69" s="11">
        <f t="shared" si="21"/>
        <v>0</v>
      </c>
      <c r="L69" s="11">
        <f t="shared" si="21"/>
        <v>0</v>
      </c>
      <c r="M69" s="11">
        <f t="shared" si="21"/>
        <v>0</v>
      </c>
      <c r="N69" s="11">
        <f t="shared" si="21"/>
        <v>0</v>
      </c>
      <c r="O69" s="11">
        <f t="shared" si="21"/>
        <v>0</v>
      </c>
      <c r="P69" s="11">
        <f t="shared" si="21"/>
        <v>0</v>
      </c>
      <c r="Q69" s="11">
        <f t="shared" si="21"/>
        <v>0</v>
      </c>
      <c r="R69" s="11">
        <f t="shared" si="21"/>
        <v>0</v>
      </c>
      <c r="T69" s="5">
        <f t="shared" ref="T69:T71" si="22">SUM(B69:S69)</f>
        <v>1</v>
      </c>
    </row>
    <row r="70" spans="1:20" x14ac:dyDescent="0.25">
      <c r="A70" s="6">
        <v>43497</v>
      </c>
      <c r="B70" s="11">
        <f t="shared" ref="B70:R70" si="23">B58</f>
        <v>0.13936222866435694</v>
      </c>
      <c r="C70" s="11">
        <f t="shared" si="23"/>
        <v>0.8500318178604257</v>
      </c>
      <c r="D70" s="11">
        <f t="shared" si="23"/>
        <v>2.8989606165594289E-3</v>
      </c>
      <c r="E70" s="11">
        <f t="shared" si="23"/>
        <v>4.9494449551014635E-4</v>
      </c>
      <c r="F70" s="11">
        <f t="shared" si="23"/>
        <v>7.0706356501449479E-5</v>
      </c>
      <c r="G70" s="11">
        <f t="shared" si="23"/>
        <v>2.1211906950434844E-4</v>
      </c>
      <c r="H70" s="11">
        <f t="shared" si="23"/>
        <v>6.78781022413915E-3</v>
      </c>
      <c r="I70" s="11">
        <f t="shared" si="23"/>
        <v>1.4141271300289896E-4</v>
      </c>
      <c r="J70" s="11">
        <f t="shared" si="23"/>
        <v>0</v>
      </c>
      <c r="K70" s="11">
        <f t="shared" si="23"/>
        <v>0</v>
      </c>
      <c r="L70" s="11">
        <f t="shared" si="23"/>
        <v>0</v>
      </c>
      <c r="M70" s="11">
        <f t="shared" si="23"/>
        <v>0</v>
      </c>
      <c r="N70" s="11">
        <f t="shared" si="23"/>
        <v>0</v>
      </c>
      <c r="O70" s="11">
        <f t="shared" si="23"/>
        <v>0</v>
      </c>
      <c r="P70" s="11">
        <f t="shared" si="23"/>
        <v>0</v>
      </c>
      <c r="Q70" s="11">
        <f t="shared" si="23"/>
        <v>0</v>
      </c>
      <c r="R70" s="11">
        <f t="shared" si="23"/>
        <v>0</v>
      </c>
      <c r="T70" s="5">
        <f t="shared" si="22"/>
        <v>1</v>
      </c>
    </row>
    <row r="71" spans="1:20" x14ac:dyDescent="0.25">
      <c r="A71" s="6">
        <v>43525</v>
      </c>
      <c r="B71" s="11">
        <f t="shared" ref="B71:R71" si="24">B59</f>
        <v>0.13757511488158361</v>
      </c>
      <c r="C71" s="11">
        <f t="shared" si="24"/>
        <v>0.85182043124779072</v>
      </c>
      <c r="D71" s="11">
        <f t="shared" si="24"/>
        <v>2.8985507246376812E-3</v>
      </c>
      <c r="E71" s="11">
        <f t="shared" si="24"/>
        <v>4.9487451396253092E-4</v>
      </c>
      <c r="F71" s="11">
        <f t="shared" si="24"/>
        <v>7.0696359137504419E-5</v>
      </c>
      <c r="G71" s="11">
        <f t="shared" si="24"/>
        <v>2.1208907741251324E-4</v>
      </c>
      <c r="H71" s="11">
        <f t="shared" si="24"/>
        <v>6.7868504772004238E-3</v>
      </c>
      <c r="I71" s="11">
        <f t="shared" si="24"/>
        <v>1.4139271827500884E-4</v>
      </c>
      <c r="J71" s="11">
        <f t="shared" si="24"/>
        <v>0</v>
      </c>
      <c r="K71" s="11">
        <f t="shared" si="24"/>
        <v>0</v>
      </c>
      <c r="L71" s="11">
        <f t="shared" si="24"/>
        <v>0</v>
      </c>
      <c r="M71" s="11">
        <f t="shared" si="24"/>
        <v>0</v>
      </c>
      <c r="N71" s="11">
        <f t="shared" si="24"/>
        <v>0</v>
      </c>
      <c r="O71" s="11">
        <f t="shared" si="24"/>
        <v>0</v>
      </c>
      <c r="P71" s="11">
        <f t="shared" si="24"/>
        <v>0</v>
      </c>
      <c r="Q71" s="11">
        <f t="shared" si="24"/>
        <v>0</v>
      </c>
      <c r="R71" s="11">
        <f t="shared" si="24"/>
        <v>0</v>
      </c>
      <c r="T71" s="5">
        <f t="shared" si="22"/>
        <v>0.99999999999999989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workbookViewId="0"/>
  </sheetViews>
  <sheetFormatPr defaultRowHeight="15" x14ac:dyDescent="0.25"/>
  <cols>
    <col min="1" max="1" width="11" bestFit="1" customWidth="1"/>
    <col min="2" max="2" width="9.28515625" bestFit="1" customWidth="1"/>
    <col min="3" max="3" width="13.42578125" bestFit="1" customWidth="1"/>
    <col min="4" max="4" width="10" bestFit="1" customWidth="1"/>
    <col min="5" max="6" width="9.28515625" bestFit="1" customWidth="1"/>
    <col min="7" max="7" width="10" bestFit="1" customWidth="1"/>
    <col min="8" max="9" width="11.7109375" bestFit="1" customWidth="1"/>
    <col min="10" max="10" width="9.28515625" bestFit="1" customWidth="1"/>
    <col min="11" max="12" width="9.42578125" bestFit="1" customWidth="1"/>
    <col min="13" max="13" width="9.7109375" bestFit="1" customWidth="1"/>
    <col min="14" max="17" width="9.42578125" bestFit="1" customWidth="1"/>
    <col min="18" max="18" width="10.7109375" bestFit="1" customWidth="1"/>
    <col min="20" max="20" width="11.5703125" bestFit="1" customWidth="1"/>
  </cols>
  <sheetData>
    <row r="1" spans="1:20" ht="28.5" x14ac:dyDescent="0.45">
      <c r="A1" s="3" t="s">
        <v>18</v>
      </c>
    </row>
    <row r="2" spans="1:20" x14ac:dyDescent="0.25">
      <c r="A2" t="s">
        <v>47</v>
      </c>
    </row>
    <row r="3" spans="1:20" x14ac:dyDescent="0.25">
      <c r="B3" t="s">
        <v>16</v>
      </c>
    </row>
    <row r="4" spans="1:20" x14ac:dyDescent="0.25">
      <c r="A4" t="s">
        <v>21</v>
      </c>
      <c r="B4" t="s">
        <v>0</v>
      </c>
      <c r="C4" t="s">
        <v>23</v>
      </c>
      <c r="D4" t="s">
        <v>24</v>
      </c>
      <c r="E4" t="s">
        <v>25</v>
      </c>
      <c r="F4" t="s">
        <v>26</v>
      </c>
      <c r="G4" t="s">
        <v>27</v>
      </c>
      <c r="H4" t="s">
        <v>28</v>
      </c>
      <c r="I4" t="s">
        <v>29</v>
      </c>
      <c r="J4" t="s">
        <v>30</v>
      </c>
      <c r="K4" t="s">
        <v>31</v>
      </c>
      <c r="L4" t="s">
        <v>14</v>
      </c>
      <c r="M4" t="s">
        <v>32</v>
      </c>
      <c r="N4" t="s">
        <v>33</v>
      </c>
      <c r="O4" t="s">
        <v>34</v>
      </c>
      <c r="P4" t="s">
        <v>35</v>
      </c>
      <c r="Q4" t="s">
        <v>36</v>
      </c>
      <c r="R4" t="s">
        <v>41</v>
      </c>
      <c r="T4" t="s">
        <v>13</v>
      </c>
    </row>
    <row r="5" spans="1:20" x14ac:dyDescent="0.25">
      <c r="A5" t="s">
        <v>1</v>
      </c>
      <c r="B5" s="1">
        <f>[1]KWHtoCC!F92</f>
        <v>0</v>
      </c>
      <c r="C5" s="1">
        <f>[2]BillstoCC!F36</f>
        <v>294</v>
      </c>
      <c r="D5" s="1">
        <f>[3]KWHtoCC!F65</f>
        <v>0</v>
      </c>
      <c r="E5" s="1">
        <f>[4]KWHtoCC!F94</f>
        <v>0</v>
      </c>
      <c r="F5" s="1">
        <f>[5]KWHtoCC!F90</f>
        <v>0</v>
      </c>
      <c r="G5" s="1">
        <f>[6]KWHtoCC!F113</f>
        <v>2</v>
      </c>
      <c r="H5" s="1">
        <f>[7]KWHtoCC!F90</f>
        <v>73</v>
      </c>
      <c r="I5" s="1">
        <f>[8]KWHtoCC!F90</f>
        <v>7</v>
      </c>
      <c r="J5" s="1">
        <f>[9]KWHtoCC!F65</f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T5" s="2">
        <f>SUM(B5:S5)</f>
        <v>376</v>
      </c>
    </row>
    <row r="6" spans="1:20" x14ac:dyDescent="0.25">
      <c r="A6" t="s">
        <v>2</v>
      </c>
      <c r="B6" s="1">
        <f>[1]KWHtoCC!F93</f>
        <v>0</v>
      </c>
      <c r="C6" s="1">
        <f>[2]BillstoCC!F37</f>
        <v>295</v>
      </c>
      <c r="D6" s="1">
        <f>[3]KWHtoCC!F66</f>
        <v>0</v>
      </c>
      <c r="E6" s="1">
        <f>[4]KWHtoCC!F95</f>
        <v>0</v>
      </c>
      <c r="F6" s="1">
        <f>[5]KWHtoCC!F91</f>
        <v>0</v>
      </c>
      <c r="G6" s="1">
        <f>[6]KWHtoCC!F114</f>
        <v>2</v>
      </c>
      <c r="H6" s="1">
        <f>[7]KWHtoCC!F91</f>
        <v>73</v>
      </c>
      <c r="I6" s="1">
        <f>[8]KWHtoCC!F91</f>
        <v>7</v>
      </c>
      <c r="J6" s="1">
        <f>[9]KWHtoCC!F66</f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T6" s="2">
        <f t="shared" ref="T6:T24" si="0">SUM(B6:S6)</f>
        <v>377</v>
      </c>
    </row>
    <row r="7" spans="1:20" x14ac:dyDescent="0.25">
      <c r="A7" t="s">
        <v>3</v>
      </c>
      <c r="B7" s="1">
        <f>[1]KWHtoCC!F94</f>
        <v>0</v>
      </c>
      <c r="C7" s="1">
        <f>[2]BillstoCC!F38</f>
        <v>296</v>
      </c>
      <c r="D7" s="1">
        <f>[3]KWHtoCC!F67</f>
        <v>0</v>
      </c>
      <c r="E7" s="1">
        <f>[4]KWHtoCC!F96</f>
        <v>0</v>
      </c>
      <c r="F7" s="1">
        <f>[5]KWHtoCC!F92</f>
        <v>0</v>
      </c>
      <c r="G7" s="1">
        <f>[6]KWHtoCC!F115</f>
        <v>2</v>
      </c>
      <c r="H7" s="1">
        <f>[7]KWHtoCC!F92</f>
        <v>73</v>
      </c>
      <c r="I7" s="1">
        <f>[8]KWHtoCC!F92</f>
        <v>7</v>
      </c>
      <c r="J7" s="1">
        <f>[9]KWHtoCC!F67</f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T7" s="2">
        <f t="shared" si="0"/>
        <v>378</v>
      </c>
    </row>
    <row r="8" spans="1:20" x14ac:dyDescent="0.25">
      <c r="A8" t="s">
        <v>4</v>
      </c>
      <c r="B8" s="1">
        <f>[1]KWHtoCC!F95</f>
        <v>0</v>
      </c>
      <c r="C8" s="1">
        <f>[2]BillstoCC!F39</f>
        <v>296</v>
      </c>
      <c r="D8" s="1">
        <f>[3]KWHtoCC!F68</f>
        <v>0</v>
      </c>
      <c r="E8" s="1">
        <f>[4]KWHtoCC!F97</f>
        <v>0</v>
      </c>
      <c r="F8" s="1">
        <f>[5]KWHtoCC!F93</f>
        <v>0</v>
      </c>
      <c r="G8" s="1">
        <f>[6]KWHtoCC!F116</f>
        <v>2</v>
      </c>
      <c r="H8" s="1">
        <f>[7]KWHtoCC!F93</f>
        <v>73</v>
      </c>
      <c r="I8" s="1">
        <f>[8]KWHtoCC!F93</f>
        <v>7</v>
      </c>
      <c r="J8" s="1">
        <f>[9]KWHtoCC!F68</f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T8" s="2">
        <f t="shared" si="0"/>
        <v>378</v>
      </c>
    </row>
    <row r="9" spans="1:20" x14ac:dyDescent="0.25">
      <c r="A9" t="s">
        <v>5</v>
      </c>
      <c r="B9" s="1">
        <f>[1]KWHtoCC!F96</f>
        <v>0</v>
      </c>
      <c r="C9" s="1">
        <f>[2]BillstoCC!F40</f>
        <v>294</v>
      </c>
      <c r="D9" s="1">
        <f>[3]KWHtoCC!F69</f>
        <v>0</v>
      </c>
      <c r="E9" s="1">
        <f>[4]KWHtoCC!F98</f>
        <v>0</v>
      </c>
      <c r="F9" s="1">
        <f>[5]KWHtoCC!F94</f>
        <v>0</v>
      </c>
      <c r="G9" s="1">
        <f>[6]KWHtoCC!F117</f>
        <v>2</v>
      </c>
      <c r="H9" s="1">
        <f>[7]KWHtoCC!F94</f>
        <v>73</v>
      </c>
      <c r="I9" s="1">
        <f>[8]KWHtoCC!F94</f>
        <v>7</v>
      </c>
      <c r="J9" s="1">
        <f>[9]KWHtoCC!F69</f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T9" s="2">
        <f t="shared" si="0"/>
        <v>376</v>
      </c>
    </row>
    <row r="10" spans="1:20" x14ac:dyDescent="0.25">
      <c r="A10" t="s">
        <v>6</v>
      </c>
      <c r="B10" s="1">
        <f>[1]KWHtoCC!F97</f>
        <v>0</v>
      </c>
      <c r="C10" s="1">
        <f>[2]BillstoCC!F41</f>
        <v>295</v>
      </c>
      <c r="D10" s="4">
        <v>0</v>
      </c>
      <c r="E10" s="1">
        <f>[4]KWHtoCC!F99</f>
        <v>0</v>
      </c>
      <c r="F10" s="1">
        <f>[5]KWHtoCC!F95</f>
        <v>0</v>
      </c>
      <c r="G10" s="1">
        <f>[6]KWHtoCC!F118</f>
        <v>2</v>
      </c>
      <c r="H10" s="1">
        <f>[7]KWHtoCC!F95</f>
        <v>73</v>
      </c>
      <c r="I10" s="1">
        <f>[8]KWHtoCC!F95</f>
        <v>7</v>
      </c>
      <c r="J10" s="1">
        <f>[9]KWHtoCC!F70</f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T10" s="2">
        <f t="shared" si="0"/>
        <v>377</v>
      </c>
    </row>
    <row r="11" spans="1:20" x14ac:dyDescent="0.25">
      <c r="A11" t="s">
        <v>7</v>
      </c>
      <c r="B11" s="1">
        <f>[1]KWHtoCC!F98</f>
        <v>0</v>
      </c>
      <c r="C11" s="1">
        <f>[2]BillstoCC!F42</f>
        <v>293</v>
      </c>
      <c r="D11" s="4">
        <v>0</v>
      </c>
      <c r="E11" s="1">
        <f>[4]KWHtoCC!F100</f>
        <v>0</v>
      </c>
      <c r="F11" s="1">
        <f>[5]KWHtoCC!F96</f>
        <v>0</v>
      </c>
      <c r="G11" s="1">
        <f>[6]KWHtoCC!F119</f>
        <v>2</v>
      </c>
      <c r="H11" s="1">
        <f>[7]KWHtoCC!F96</f>
        <v>73</v>
      </c>
      <c r="I11" s="1">
        <f>[8]KWHtoCC!F96</f>
        <v>7</v>
      </c>
      <c r="J11" s="1">
        <f>[9]KWHtoCC!F71</f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T11" s="2">
        <f t="shared" si="0"/>
        <v>375</v>
      </c>
    </row>
    <row r="12" spans="1:20" x14ac:dyDescent="0.25">
      <c r="A12" t="s">
        <v>8</v>
      </c>
      <c r="B12" s="1">
        <f>[1]KWHtoCC!F99</f>
        <v>0</v>
      </c>
      <c r="C12" s="1">
        <f>[2]BillstoCC!F43</f>
        <v>294</v>
      </c>
      <c r="D12" s="4">
        <v>0</v>
      </c>
      <c r="E12" s="1">
        <f>[4]KWHtoCC!F101</f>
        <v>0</v>
      </c>
      <c r="F12" s="1">
        <f>[5]KWHtoCC!F97</f>
        <v>0</v>
      </c>
      <c r="G12" s="1">
        <f>[6]KWHtoCC!F120</f>
        <v>2</v>
      </c>
      <c r="H12" s="1">
        <f>[7]KWHtoCC!F97</f>
        <v>73</v>
      </c>
      <c r="I12" s="1">
        <f>[8]KWHtoCC!F97</f>
        <v>7</v>
      </c>
      <c r="J12" s="1">
        <f>[9]KWHtoCC!F72</f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T12" s="2">
        <f t="shared" si="0"/>
        <v>376</v>
      </c>
    </row>
    <row r="13" spans="1:20" x14ac:dyDescent="0.25">
      <c r="A13" t="s">
        <v>9</v>
      </c>
      <c r="B13" s="1">
        <f>[1]KWHtoCC!F100</f>
        <v>0</v>
      </c>
      <c r="C13" s="1">
        <f>[2]BillstoCC!F44</f>
        <v>294</v>
      </c>
      <c r="D13" s="4">
        <v>0</v>
      </c>
      <c r="E13" s="1">
        <f>[4]KWHtoCC!F102</f>
        <v>0</v>
      </c>
      <c r="F13" s="1">
        <f>[5]KWHtoCC!F98</f>
        <v>0</v>
      </c>
      <c r="G13" s="1">
        <f>[6]KWHtoCC!F121</f>
        <v>2</v>
      </c>
      <c r="H13" s="1">
        <f>[7]KWHtoCC!F98</f>
        <v>73</v>
      </c>
      <c r="I13" s="1">
        <f>[8]KWHtoCC!F98</f>
        <v>7</v>
      </c>
      <c r="J13" s="1">
        <f>[9]KWHtoCC!F73</f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T13" s="2">
        <f t="shared" si="0"/>
        <v>376</v>
      </c>
    </row>
    <row r="14" spans="1:20" x14ac:dyDescent="0.25">
      <c r="A14" t="s">
        <v>10</v>
      </c>
      <c r="B14" s="1">
        <f>[1]KWHtoCC!F101</f>
        <v>0</v>
      </c>
      <c r="C14" s="1">
        <f>[2]BillstoCC!F45</f>
        <v>294</v>
      </c>
      <c r="D14" s="1">
        <f>[3]KWHtoCC!F70</f>
        <v>0</v>
      </c>
      <c r="E14" s="1">
        <f>[4]KWHtoCC!F103</f>
        <v>0</v>
      </c>
      <c r="F14" s="1">
        <f>[5]KWHtoCC!F99</f>
        <v>0</v>
      </c>
      <c r="G14" s="1">
        <f>[6]KWHtoCC!F122</f>
        <v>2</v>
      </c>
      <c r="H14" s="1">
        <f>[7]KWHtoCC!F99</f>
        <v>73</v>
      </c>
      <c r="I14" s="1">
        <f>[8]KWHtoCC!F99</f>
        <v>7</v>
      </c>
      <c r="J14" s="1">
        <f>[9]KWHtoCC!F74</f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T14" s="2">
        <f t="shared" si="0"/>
        <v>376</v>
      </c>
    </row>
    <row r="15" spans="1:20" x14ac:dyDescent="0.25">
      <c r="A15" t="s">
        <v>11</v>
      </c>
      <c r="B15" s="1">
        <f>[1]KWHtoCC!F102</f>
        <v>0</v>
      </c>
      <c r="C15" s="1">
        <f>[2]BillstoCC!F46</f>
        <v>292</v>
      </c>
      <c r="D15" s="1">
        <f>[3]KWHtoCC!F71</f>
        <v>0</v>
      </c>
      <c r="E15" s="1">
        <f>[4]KWHtoCC!F104</f>
        <v>0</v>
      </c>
      <c r="F15" s="1">
        <f>[5]KWHtoCC!F100</f>
        <v>0</v>
      </c>
      <c r="G15" s="1">
        <f>[6]KWHtoCC!F123</f>
        <v>2</v>
      </c>
      <c r="H15" s="1">
        <f>[7]KWHtoCC!F100</f>
        <v>73</v>
      </c>
      <c r="I15" s="1">
        <f>[8]KWHtoCC!F100</f>
        <v>7</v>
      </c>
      <c r="J15" s="1">
        <f>[9]KWHtoCC!F75</f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T15" s="2">
        <f t="shared" si="0"/>
        <v>374</v>
      </c>
    </row>
    <row r="16" spans="1:20" x14ac:dyDescent="0.25">
      <c r="A16" t="s">
        <v>12</v>
      </c>
      <c r="B16" s="1">
        <f>[1]KWHtoCC!F103</f>
        <v>0</v>
      </c>
      <c r="C16" s="1">
        <f>[2]BillstoCC!F47</f>
        <v>291</v>
      </c>
      <c r="D16" s="1">
        <f>[3]KWHtoCC!F72</f>
        <v>0</v>
      </c>
      <c r="E16" s="1">
        <f>[4]KWHtoCC!F105</f>
        <v>0</v>
      </c>
      <c r="F16" s="1">
        <f>[5]KWHtoCC!F101</f>
        <v>0</v>
      </c>
      <c r="G16" s="1">
        <f>[6]KWHtoCC!F124</f>
        <v>2</v>
      </c>
      <c r="H16" s="1">
        <f>[7]KWHtoCC!F101</f>
        <v>73</v>
      </c>
      <c r="I16" s="1">
        <f>[8]KWHtoCC!F101</f>
        <v>7</v>
      </c>
      <c r="J16" s="1">
        <f>[9]KWHtoCC!F76</f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T16" s="2">
        <f t="shared" si="0"/>
        <v>373</v>
      </c>
    </row>
    <row r="17" spans="1:20" x14ac:dyDescent="0.25">
      <c r="A17" s="7">
        <v>42736</v>
      </c>
      <c r="B17" s="1">
        <f>[1]KWHtoCC!F104</f>
        <v>0</v>
      </c>
      <c r="C17" s="1">
        <f>[2]BillstoCC!F48</f>
        <v>290</v>
      </c>
      <c r="D17" s="1">
        <f>[3]KWHtoCC!F73</f>
        <v>0</v>
      </c>
      <c r="E17" s="1">
        <f>[4]KWHtoCC!F106</f>
        <v>0</v>
      </c>
      <c r="F17" s="1">
        <f>[5]KWHtoCC!F102</f>
        <v>0</v>
      </c>
      <c r="G17" s="1">
        <f>[6]KWHtoCC!F125</f>
        <v>2</v>
      </c>
      <c r="H17" s="1">
        <f>[7]KWHtoCC!F102</f>
        <v>73</v>
      </c>
      <c r="I17" s="1">
        <f>[8]KWHtoCC!F102</f>
        <v>7</v>
      </c>
      <c r="J17" s="1">
        <f>[9]KWHtoCC!F77</f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T17" s="2">
        <f t="shared" si="0"/>
        <v>372</v>
      </c>
    </row>
    <row r="18" spans="1:20" x14ac:dyDescent="0.25">
      <c r="A18" s="7">
        <v>42767</v>
      </c>
      <c r="B18" s="1">
        <f>[1]KWHtoCC!F105</f>
        <v>0</v>
      </c>
      <c r="C18" s="1">
        <f>[2]BillstoCC!F49</f>
        <v>290</v>
      </c>
      <c r="D18" s="1">
        <f>[3]KWHtoCC!F74</f>
        <v>0</v>
      </c>
      <c r="E18" s="1">
        <f>[4]KWHtoCC!F107</f>
        <v>0</v>
      </c>
      <c r="F18" s="1">
        <f>[5]KWHtoCC!F103</f>
        <v>0</v>
      </c>
      <c r="G18" s="1">
        <f>[6]KWHtoCC!F126</f>
        <v>2</v>
      </c>
      <c r="H18" s="1">
        <f>[7]KWHtoCC!F103</f>
        <v>73</v>
      </c>
      <c r="I18" s="1">
        <f>[8]KWHtoCC!F103</f>
        <v>7</v>
      </c>
      <c r="J18" s="1">
        <f>[9]KWHtoCC!F78</f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T18" s="2">
        <f t="shared" si="0"/>
        <v>372</v>
      </c>
    </row>
    <row r="19" spans="1:20" x14ac:dyDescent="0.25">
      <c r="A19" s="7">
        <v>42795</v>
      </c>
      <c r="B19" s="1">
        <f>[1]KWHtoCC!F106</f>
        <v>0</v>
      </c>
      <c r="C19" s="1">
        <f>[2]BillstoCC!F50</f>
        <v>290</v>
      </c>
      <c r="D19" s="1">
        <f>[3]KWHtoCC!F75</f>
        <v>0</v>
      </c>
      <c r="E19" s="1">
        <f>[4]KWHtoCC!F108</f>
        <v>0</v>
      </c>
      <c r="F19" s="1">
        <f>[5]KWHtoCC!F104</f>
        <v>0</v>
      </c>
      <c r="G19" s="1">
        <f>[6]KWHtoCC!F127</f>
        <v>2</v>
      </c>
      <c r="H19" s="1">
        <f>[7]KWHtoCC!F104</f>
        <v>73</v>
      </c>
      <c r="I19" s="1">
        <f>[8]KWHtoCC!F104</f>
        <v>7</v>
      </c>
      <c r="J19" s="1">
        <f>[9]KWHtoCC!F79</f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T19" s="2">
        <f t="shared" si="0"/>
        <v>372</v>
      </c>
    </row>
    <row r="20" spans="1:20" x14ac:dyDescent="0.25">
      <c r="A20" s="7">
        <v>42826</v>
      </c>
      <c r="B20" s="1">
        <f>[1]KWHtoCC!F107</f>
        <v>0</v>
      </c>
      <c r="C20" s="1">
        <f>[2]BillstoCC!F51</f>
        <v>290</v>
      </c>
      <c r="D20" s="1">
        <f>[3]KWHtoCC!F76</f>
        <v>0</v>
      </c>
      <c r="E20" s="1">
        <f>[4]KWHtoCC!F109</f>
        <v>0</v>
      </c>
      <c r="F20" s="1">
        <f>[5]KWHtoCC!F105</f>
        <v>0</v>
      </c>
      <c r="G20" s="1">
        <f>[6]KWHtoCC!F128</f>
        <v>2</v>
      </c>
      <c r="H20" s="1">
        <f>[7]KWHtoCC!F105</f>
        <v>73</v>
      </c>
      <c r="I20" s="1">
        <f>[8]KWHtoCC!F105</f>
        <v>7</v>
      </c>
      <c r="J20" s="1">
        <f>[9]KWHtoCC!F80</f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T20" s="2">
        <f t="shared" si="0"/>
        <v>372</v>
      </c>
    </row>
    <row r="21" spans="1:20" x14ac:dyDescent="0.25">
      <c r="A21" s="7">
        <v>42856</v>
      </c>
      <c r="B21" s="1">
        <f>[1]KWHtoCC!F108</f>
        <v>0</v>
      </c>
      <c r="C21" s="1">
        <f>[2]BillstoCC!F52</f>
        <v>288</v>
      </c>
      <c r="D21" s="1">
        <f>[3]KWHtoCC!F77</f>
        <v>0</v>
      </c>
      <c r="E21" s="1">
        <f>[4]KWHtoCC!F110</f>
        <v>0</v>
      </c>
      <c r="F21" s="1">
        <f>[5]KWHtoCC!F106</f>
        <v>0</v>
      </c>
      <c r="G21" s="1">
        <f>[6]KWHtoCC!F129</f>
        <v>2</v>
      </c>
      <c r="H21" s="1">
        <f>[7]KWHtoCC!F106</f>
        <v>73</v>
      </c>
      <c r="I21" s="1">
        <f>[8]KWHtoCC!F106</f>
        <v>7</v>
      </c>
      <c r="J21" s="1">
        <f>[9]KWHtoCC!F81</f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T21" s="2">
        <f t="shared" si="0"/>
        <v>370</v>
      </c>
    </row>
    <row r="22" spans="1:20" x14ac:dyDescent="0.25">
      <c r="A22" s="7">
        <v>42887</v>
      </c>
      <c r="B22" s="1">
        <f>[1]KWHtoCC!F109</f>
        <v>0</v>
      </c>
      <c r="C22" s="1">
        <f>[2]BillstoCC!F53</f>
        <v>2</v>
      </c>
      <c r="D22" s="4">
        <v>0</v>
      </c>
      <c r="E22" s="1">
        <f>[4]KWHtoCC!F111</f>
        <v>0</v>
      </c>
      <c r="F22" s="1">
        <f>[5]KWHtoCC!F107</f>
        <v>0</v>
      </c>
      <c r="G22" s="1">
        <f>[6]KWHtoCC!F130</f>
        <v>0</v>
      </c>
      <c r="H22" s="1">
        <f>[7]KWHtoCC!F107</f>
        <v>0</v>
      </c>
      <c r="I22" s="1">
        <f>[8]KWHtoCC!F107</f>
        <v>0</v>
      </c>
      <c r="J22" s="1">
        <f>[9]KWHtoCC!F82</f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T22" s="2">
        <f t="shared" si="0"/>
        <v>2</v>
      </c>
    </row>
    <row r="23" spans="1:20" x14ac:dyDescent="0.25">
      <c r="A23" s="7">
        <v>42917</v>
      </c>
      <c r="B23" s="1">
        <f>[1]KWHtoCC!F110</f>
        <v>0</v>
      </c>
      <c r="C23" s="1">
        <f>[2]BillstoCC!F54</f>
        <v>0</v>
      </c>
      <c r="D23" s="4">
        <v>0</v>
      </c>
      <c r="E23" s="1">
        <f>[4]KWHtoCC!F112</f>
        <v>0</v>
      </c>
      <c r="F23" s="1">
        <f>[5]KWHtoCC!F108</f>
        <v>0</v>
      </c>
      <c r="G23" s="1">
        <f>[6]KWHtoCC!F131</f>
        <v>0</v>
      </c>
      <c r="H23" s="1">
        <f>[7]KWHtoCC!F108</f>
        <v>0</v>
      </c>
      <c r="I23" s="1">
        <f>[8]KWHtoCC!F108</f>
        <v>0</v>
      </c>
      <c r="J23" s="1">
        <f>[9]KWHtoCC!F83</f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T23" s="2">
        <f t="shared" si="0"/>
        <v>0</v>
      </c>
    </row>
    <row r="24" spans="1:20" x14ac:dyDescent="0.25">
      <c r="A24" s="7">
        <v>42948</v>
      </c>
      <c r="B24" s="1">
        <f>[1]KWHtoCC!F111</f>
        <v>0</v>
      </c>
      <c r="C24" s="1">
        <f>[2]BillstoCC!F55</f>
        <v>0</v>
      </c>
      <c r="D24" s="4">
        <v>0</v>
      </c>
      <c r="E24" s="1">
        <f>[4]KWHtoCC!F113</f>
        <v>0</v>
      </c>
      <c r="F24" s="1">
        <f>[5]KWHtoCC!F109</f>
        <v>0</v>
      </c>
      <c r="G24" s="1">
        <f>[6]KWHtoCC!F132</f>
        <v>0</v>
      </c>
      <c r="H24" s="1">
        <f>[7]KWHtoCC!F109</f>
        <v>0</v>
      </c>
      <c r="I24" s="1">
        <f>[8]KWHtoCC!F109</f>
        <v>0</v>
      </c>
      <c r="J24" s="1">
        <f>[9]KWHtoCC!F84</f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T24" s="2">
        <f t="shared" si="0"/>
        <v>0</v>
      </c>
    </row>
    <row r="25" spans="1:20" x14ac:dyDescent="0.25">
      <c r="A25" s="7">
        <v>42979</v>
      </c>
      <c r="B25" s="1">
        <f>[1]KWHtoCC!F112</f>
        <v>0</v>
      </c>
      <c r="C25" s="1">
        <f>[2]BillstoCC!F56</f>
        <v>0</v>
      </c>
      <c r="D25" s="4">
        <v>0</v>
      </c>
      <c r="E25" s="1">
        <f>[4]KWHtoCC!F114</f>
        <v>0</v>
      </c>
      <c r="F25" s="1">
        <f>[5]KWHtoCC!F110</f>
        <v>0</v>
      </c>
      <c r="G25" s="1">
        <f>[6]KWHtoCC!F133</f>
        <v>0</v>
      </c>
      <c r="H25" s="1">
        <f>[7]KWHtoCC!F110</f>
        <v>0</v>
      </c>
      <c r="I25" s="1">
        <f>[8]KWHtoCC!F110</f>
        <v>0</v>
      </c>
      <c r="J25" s="1">
        <f>[9]KWHtoCC!F85</f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T25" s="2">
        <f t="shared" ref="T25:T28" si="1">SUM(B25:S25)</f>
        <v>0</v>
      </c>
    </row>
    <row r="26" spans="1:20" x14ac:dyDescent="0.25">
      <c r="A26" s="7">
        <v>43009</v>
      </c>
      <c r="B26" s="1">
        <f>[1]KWHtoCC!F113</f>
        <v>0</v>
      </c>
      <c r="C26" s="1">
        <f>[2]BillstoCC!F57</f>
        <v>0</v>
      </c>
      <c r="D26" s="1">
        <f>[3]KWHtoCC!F78</f>
        <v>0</v>
      </c>
      <c r="E26" s="1">
        <f>[4]KWHtoCC!F115</f>
        <v>0</v>
      </c>
      <c r="F26" s="1">
        <f>[5]KWHtoCC!F111</f>
        <v>0</v>
      </c>
      <c r="G26" s="1">
        <f>[6]KWHtoCC!F134</f>
        <v>0</v>
      </c>
      <c r="H26" s="1">
        <f>[7]KWHtoCC!F111</f>
        <v>0</v>
      </c>
      <c r="I26" s="1">
        <f>[8]KWHtoCC!F111</f>
        <v>0</v>
      </c>
      <c r="J26" s="1">
        <f>[9]KWHtoCC!F86</f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T26" s="2">
        <f t="shared" si="1"/>
        <v>0</v>
      </c>
    </row>
    <row r="27" spans="1:20" x14ac:dyDescent="0.25">
      <c r="A27" s="7">
        <v>43040</v>
      </c>
      <c r="B27" s="1">
        <f>[1]KWHtoCC!F114</f>
        <v>0</v>
      </c>
      <c r="C27" s="1">
        <f>[2]BillstoCC!F58</f>
        <v>0</v>
      </c>
      <c r="D27" s="1">
        <f>[3]KWHtoCC!F79</f>
        <v>0</v>
      </c>
      <c r="E27" s="1">
        <f>[4]KWHtoCC!F116</f>
        <v>0</v>
      </c>
      <c r="F27" s="1">
        <f>[5]KWHtoCC!F112</f>
        <v>0</v>
      </c>
      <c r="G27" s="1">
        <f>[6]KWHtoCC!F135</f>
        <v>0</v>
      </c>
      <c r="H27" s="1">
        <f>[7]KWHtoCC!F112</f>
        <v>0</v>
      </c>
      <c r="I27" s="1">
        <f>[8]KWHtoCC!F112</f>
        <v>0</v>
      </c>
      <c r="J27" s="1">
        <f>[9]KWHtoCC!F87</f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T27" s="2">
        <f t="shared" si="1"/>
        <v>0</v>
      </c>
    </row>
    <row r="28" spans="1:20" x14ac:dyDescent="0.25">
      <c r="A28" s="7">
        <v>43070</v>
      </c>
      <c r="B28" s="1">
        <f>[1]KWHtoCC!F115</f>
        <v>0</v>
      </c>
      <c r="C28" s="1">
        <f>[2]BillstoCC!F59</f>
        <v>0</v>
      </c>
      <c r="D28" s="1">
        <f>[3]KWHtoCC!F80</f>
        <v>0</v>
      </c>
      <c r="E28" s="1">
        <f>[4]KWHtoCC!F117</f>
        <v>0</v>
      </c>
      <c r="F28" s="1">
        <f>[5]KWHtoCC!F113</f>
        <v>0</v>
      </c>
      <c r="G28" s="1">
        <f>[6]KWHtoCC!F136</f>
        <v>0</v>
      </c>
      <c r="H28" s="1">
        <f>[7]KWHtoCC!F113</f>
        <v>0</v>
      </c>
      <c r="I28" s="1">
        <f>[8]KWHtoCC!F113</f>
        <v>0</v>
      </c>
      <c r="J28" s="1">
        <f>[9]KWHtoCC!F88</f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T28" s="2">
        <f t="shared" si="1"/>
        <v>0</v>
      </c>
    </row>
    <row r="31" spans="1:20" x14ac:dyDescent="0.25">
      <c r="A31" t="s">
        <v>47</v>
      </c>
      <c r="B31" t="s">
        <v>22</v>
      </c>
    </row>
    <row r="32" spans="1:20" x14ac:dyDescent="0.25">
      <c r="A32" t="s">
        <v>21</v>
      </c>
      <c r="B32" t="s">
        <v>0</v>
      </c>
      <c r="C32" t="s">
        <v>23</v>
      </c>
      <c r="D32" t="s">
        <v>24</v>
      </c>
      <c r="E32" t="s">
        <v>25</v>
      </c>
      <c r="F32" t="s">
        <v>26</v>
      </c>
      <c r="G32" t="s">
        <v>27</v>
      </c>
      <c r="H32" t="s">
        <v>28</v>
      </c>
      <c r="I32" t="s">
        <v>29</v>
      </c>
      <c r="J32" t="s">
        <v>30</v>
      </c>
      <c r="K32" t="s">
        <v>31</v>
      </c>
      <c r="L32" t="s">
        <v>14</v>
      </c>
      <c r="M32" t="s">
        <v>32</v>
      </c>
      <c r="N32" t="s">
        <v>33</v>
      </c>
      <c r="O32" t="s">
        <v>34</v>
      </c>
      <c r="P32" t="s">
        <v>35</v>
      </c>
      <c r="Q32" t="s">
        <v>36</v>
      </c>
      <c r="R32" t="s">
        <v>41</v>
      </c>
      <c r="T32" t="s">
        <v>13</v>
      </c>
    </row>
    <row r="33" spans="1:20" x14ac:dyDescent="0.25">
      <c r="A33" s="6" t="s">
        <v>1</v>
      </c>
      <c r="B33" s="11">
        <f t="shared" ref="B33:R33" si="2">B5/$T5</f>
        <v>0</v>
      </c>
      <c r="C33" s="11">
        <f t="shared" si="2"/>
        <v>0.78191489361702127</v>
      </c>
      <c r="D33" s="11">
        <f t="shared" si="2"/>
        <v>0</v>
      </c>
      <c r="E33" s="11">
        <f t="shared" si="2"/>
        <v>0</v>
      </c>
      <c r="F33" s="11">
        <f t="shared" si="2"/>
        <v>0</v>
      </c>
      <c r="G33" s="11">
        <f t="shared" si="2"/>
        <v>5.3191489361702126E-3</v>
      </c>
      <c r="H33" s="11">
        <f t="shared" si="2"/>
        <v>0.19414893617021275</v>
      </c>
      <c r="I33" s="11">
        <f t="shared" si="2"/>
        <v>1.8617021276595744E-2</v>
      </c>
      <c r="J33" s="11">
        <f t="shared" si="2"/>
        <v>0</v>
      </c>
      <c r="K33" s="11">
        <f t="shared" si="2"/>
        <v>0</v>
      </c>
      <c r="L33" s="11">
        <f t="shared" si="2"/>
        <v>0</v>
      </c>
      <c r="M33" s="11">
        <f t="shared" si="2"/>
        <v>0</v>
      </c>
      <c r="N33" s="11">
        <f t="shared" si="2"/>
        <v>0</v>
      </c>
      <c r="O33" s="11">
        <f t="shared" si="2"/>
        <v>0</v>
      </c>
      <c r="P33" s="11">
        <f t="shared" si="2"/>
        <v>0</v>
      </c>
      <c r="Q33" s="11">
        <f t="shared" si="2"/>
        <v>0</v>
      </c>
      <c r="R33" s="11">
        <f t="shared" si="2"/>
        <v>0</v>
      </c>
      <c r="T33" s="5">
        <f>SUM(B33:S33)</f>
        <v>1</v>
      </c>
    </row>
    <row r="34" spans="1:20" x14ac:dyDescent="0.25">
      <c r="A34" s="6" t="s">
        <v>2</v>
      </c>
      <c r="B34" s="11">
        <f t="shared" ref="B34:R34" si="3">B6/$T6</f>
        <v>0</v>
      </c>
      <c r="C34" s="11">
        <f t="shared" si="3"/>
        <v>0.7824933687002652</v>
      </c>
      <c r="D34" s="11">
        <f t="shared" si="3"/>
        <v>0</v>
      </c>
      <c r="E34" s="11">
        <f t="shared" si="3"/>
        <v>0</v>
      </c>
      <c r="F34" s="11">
        <f t="shared" si="3"/>
        <v>0</v>
      </c>
      <c r="G34" s="11">
        <f t="shared" si="3"/>
        <v>5.3050397877984082E-3</v>
      </c>
      <c r="H34" s="11">
        <f t="shared" si="3"/>
        <v>0.19363395225464192</v>
      </c>
      <c r="I34" s="11">
        <f t="shared" si="3"/>
        <v>1.8567639257294429E-2</v>
      </c>
      <c r="J34" s="11">
        <f t="shared" si="3"/>
        <v>0</v>
      </c>
      <c r="K34" s="11">
        <f t="shared" si="3"/>
        <v>0</v>
      </c>
      <c r="L34" s="11">
        <f t="shared" si="3"/>
        <v>0</v>
      </c>
      <c r="M34" s="11">
        <f t="shared" si="3"/>
        <v>0</v>
      </c>
      <c r="N34" s="11">
        <f t="shared" si="3"/>
        <v>0</v>
      </c>
      <c r="O34" s="11">
        <f t="shared" si="3"/>
        <v>0</v>
      </c>
      <c r="P34" s="11">
        <f t="shared" si="3"/>
        <v>0</v>
      </c>
      <c r="Q34" s="11">
        <f t="shared" si="3"/>
        <v>0</v>
      </c>
      <c r="R34" s="11">
        <f t="shared" si="3"/>
        <v>0</v>
      </c>
      <c r="T34" s="5">
        <f t="shared" ref="T34:T68" si="4">SUM(B34:S34)</f>
        <v>1</v>
      </c>
    </row>
    <row r="35" spans="1:20" x14ac:dyDescent="0.25">
      <c r="A35" s="6" t="s">
        <v>3</v>
      </c>
      <c r="B35" s="11">
        <f t="shared" ref="B35:R35" si="5">B7/$T7</f>
        <v>0</v>
      </c>
      <c r="C35" s="11">
        <f t="shared" si="5"/>
        <v>0.78306878306878303</v>
      </c>
      <c r="D35" s="11">
        <f t="shared" si="5"/>
        <v>0</v>
      </c>
      <c r="E35" s="11">
        <f t="shared" si="5"/>
        <v>0</v>
      </c>
      <c r="F35" s="11">
        <f t="shared" si="5"/>
        <v>0</v>
      </c>
      <c r="G35" s="11">
        <f t="shared" si="5"/>
        <v>5.2910052910052907E-3</v>
      </c>
      <c r="H35" s="11">
        <f t="shared" si="5"/>
        <v>0.19312169312169311</v>
      </c>
      <c r="I35" s="11">
        <f t="shared" si="5"/>
        <v>1.8518518518518517E-2</v>
      </c>
      <c r="J35" s="11">
        <f t="shared" si="5"/>
        <v>0</v>
      </c>
      <c r="K35" s="11">
        <f t="shared" si="5"/>
        <v>0</v>
      </c>
      <c r="L35" s="11">
        <f t="shared" si="5"/>
        <v>0</v>
      </c>
      <c r="M35" s="11">
        <f t="shared" si="5"/>
        <v>0</v>
      </c>
      <c r="N35" s="11">
        <f t="shared" si="5"/>
        <v>0</v>
      </c>
      <c r="O35" s="11">
        <f t="shared" si="5"/>
        <v>0</v>
      </c>
      <c r="P35" s="11">
        <f t="shared" si="5"/>
        <v>0</v>
      </c>
      <c r="Q35" s="11">
        <f t="shared" si="5"/>
        <v>0</v>
      </c>
      <c r="R35" s="11">
        <f t="shared" si="5"/>
        <v>0</v>
      </c>
      <c r="T35" s="5">
        <f t="shared" si="4"/>
        <v>1</v>
      </c>
    </row>
    <row r="36" spans="1:20" x14ac:dyDescent="0.25">
      <c r="A36" s="6" t="s">
        <v>4</v>
      </c>
      <c r="B36" s="11">
        <f t="shared" ref="B36:R36" si="6">B8/$T8</f>
        <v>0</v>
      </c>
      <c r="C36" s="11">
        <f t="shared" si="6"/>
        <v>0.78306878306878303</v>
      </c>
      <c r="D36" s="11">
        <f t="shared" si="6"/>
        <v>0</v>
      </c>
      <c r="E36" s="11">
        <f t="shared" si="6"/>
        <v>0</v>
      </c>
      <c r="F36" s="11">
        <f t="shared" si="6"/>
        <v>0</v>
      </c>
      <c r="G36" s="11">
        <f t="shared" si="6"/>
        <v>5.2910052910052907E-3</v>
      </c>
      <c r="H36" s="11">
        <f t="shared" si="6"/>
        <v>0.19312169312169311</v>
      </c>
      <c r="I36" s="11">
        <f t="shared" si="6"/>
        <v>1.8518518518518517E-2</v>
      </c>
      <c r="J36" s="11">
        <f t="shared" si="6"/>
        <v>0</v>
      </c>
      <c r="K36" s="11">
        <f t="shared" si="6"/>
        <v>0</v>
      </c>
      <c r="L36" s="11">
        <f t="shared" si="6"/>
        <v>0</v>
      </c>
      <c r="M36" s="11">
        <f t="shared" si="6"/>
        <v>0</v>
      </c>
      <c r="N36" s="11">
        <f t="shared" si="6"/>
        <v>0</v>
      </c>
      <c r="O36" s="11">
        <f t="shared" si="6"/>
        <v>0</v>
      </c>
      <c r="P36" s="11">
        <f t="shared" si="6"/>
        <v>0</v>
      </c>
      <c r="Q36" s="11">
        <f t="shared" si="6"/>
        <v>0</v>
      </c>
      <c r="R36" s="11">
        <f t="shared" si="6"/>
        <v>0</v>
      </c>
      <c r="T36" s="5">
        <f t="shared" si="4"/>
        <v>1</v>
      </c>
    </row>
    <row r="37" spans="1:20" x14ac:dyDescent="0.25">
      <c r="A37" s="6" t="s">
        <v>5</v>
      </c>
      <c r="B37" s="11">
        <f t="shared" ref="B37:R37" si="7">B9/$T9</f>
        <v>0</v>
      </c>
      <c r="C37" s="11">
        <f t="shared" si="7"/>
        <v>0.78191489361702127</v>
      </c>
      <c r="D37" s="11">
        <f t="shared" si="7"/>
        <v>0</v>
      </c>
      <c r="E37" s="11">
        <f t="shared" si="7"/>
        <v>0</v>
      </c>
      <c r="F37" s="11">
        <f t="shared" si="7"/>
        <v>0</v>
      </c>
      <c r="G37" s="11">
        <f t="shared" si="7"/>
        <v>5.3191489361702126E-3</v>
      </c>
      <c r="H37" s="11">
        <f t="shared" si="7"/>
        <v>0.19414893617021275</v>
      </c>
      <c r="I37" s="11">
        <f t="shared" si="7"/>
        <v>1.8617021276595744E-2</v>
      </c>
      <c r="J37" s="11">
        <f t="shared" si="7"/>
        <v>0</v>
      </c>
      <c r="K37" s="11">
        <f t="shared" si="7"/>
        <v>0</v>
      </c>
      <c r="L37" s="11">
        <f t="shared" si="7"/>
        <v>0</v>
      </c>
      <c r="M37" s="11">
        <f t="shared" si="7"/>
        <v>0</v>
      </c>
      <c r="N37" s="11">
        <f t="shared" si="7"/>
        <v>0</v>
      </c>
      <c r="O37" s="11">
        <f t="shared" si="7"/>
        <v>0</v>
      </c>
      <c r="P37" s="11">
        <f t="shared" si="7"/>
        <v>0</v>
      </c>
      <c r="Q37" s="11">
        <f t="shared" si="7"/>
        <v>0</v>
      </c>
      <c r="R37" s="11">
        <f t="shared" si="7"/>
        <v>0</v>
      </c>
      <c r="T37" s="5">
        <f t="shared" si="4"/>
        <v>1</v>
      </c>
    </row>
    <row r="38" spans="1:20" x14ac:dyDescent="0.25">
      <c r="A38" s="6" t="s">
        <v>6</v>
      </c>
      <c r="B38" s="11">
        <f t="shared" ref="B38:R38" si="8">B10/$T10</f>
        <v>0</v>
      </c>
      <c r="C38" s="11">
        <f t="shared" si="8"/>
        <v>0.7824933687002652</v>
      </c>
      <c r="D38" s="11">
        <f t="shared" si="8"/>
        <v>0</v>
      </c>
      <c r="E38" s="11">
        <f t="shared" si="8"/>
        <v>0</v>
      </c>
      <c r="F38" s="11">
        <f t="shared" si="8"/>
        <v>0</v>
      </c>
      <c r="G38" s="11">
        <f t="shared" si="8"/>
        <v>5.3050397877984082E-3</v>
      </c>
      <c r="H38" s="11">
        <f t="shared" si="8"/>
        <v>0.19363395225464192</v>
      </c>
      <c r="I38" s="11">
        <f t="shared" si="8"/>
        <v>1.8567639257294429E-2</v>
      </c>
      <c r="J38" s="11">
        <f t="shared" si="8"/>
        <v>0</v>
      </c>
      <c r="K38" s="11">
        <f t="shared" si="8"/>
        <v>0</v>
      </c>
      <c r="L38" s="11">
        <f t="shared" si="8"/>
        <v>0</v>
      </c>
      <c r="M38" s="11">
        <f t="shared" si="8"/>
        <v>0</v>
      </c>
      <c r="N38" s="11">
        <f t="shared" si="8"/>
        <v>0</v>
      </c>
      <c r="O38" s="11">
        <f t="shared" si="8"/>
        <v>0</v>
      </c>
      <c r="P38" s="11">
        <f t="shared" si="8"/>
        <v>0</v>
      </c>
      <c r="Q38" s="11">
        <f t="shared" si="8"/>
        <v>0</v>
      </c>
      <c r="R38" s="11">
        <f t="shared" si="8"/>
        <v>0</v>
      </c>
      <c r="T38" s="5">
        <f t="shared" si="4"/>
        <v>1</v>
      </c>
    </row>
    <row r="39" spans="1:20" x14ac:dyDescent="0.25">
      <c r="A39" s="6" t="s">
        <v>7</v>
      </c>
      <c r="B39" s="11">
        <f t="shared" ref="B39:R39" si="9">B11/$T11</f>
        <v>0</v>
      </c>
      <c r="C39" s="11">
        <f t="shared" si="9"/>
        <v>0.78133333333333332</v>
      </c>
      <c r="D39" s="11">
        <f t="shared" si="9"/>
        <v>0</v>
      </c>
      <c r="E39" s="11">
        <f t="shared" si="9"/>
        <v>0</v>
      </c>
      <c r="F39" s="11">
        <f t="shared" si="9"/>
        <v>0</v>
      </c>
      <c r="G39" s="11">
        <f t="shared" si="9"/>
        <v>5.3333333333333332E-3</v>
      </c>
      <c r="H39" s="11">
        <f t="shared" si="9"/>
        <v>0.19466666666666665</v>
      </c>
      <c r="I39" s="11">
        <f t="shared" si="9"/>
        <v>1.8666666666666668E-2</v>
      </c>
      <c r="J39" s="11">
        <f t="shared" si="9"/>
        <v>0</v>
      </c>
      <c r="K39" s="11">
        <f t="shared" si="9"/>
        <v>0</v>
      </c>
      <c r="L39" s="11">
        <f t="shared" si="9"/>
        <v>0</v>
      </c>
      <c r="M39" s="11">
        <f t="shared" si="9"/>
        <v>0</v>
      </c>
      <c r="N39" s="11">
        <f t="shared" si="9"/>
        <v>0</v>
      </c>
      <c r="O39" s="11">
        <f t="shared" si="9"/>
        <v>0</v>
      </c>
      <c r="P39" s="11">
        <f t="shared" si="9"/>
        <v>0</v>
      </c>
      <c r="Q39" s="11">
        <f t="shared" si="9"/>
        <v>0</v>
      </c>
      <c r="R39" s="11">
        <f t="shared" si="9"/>
        <v>0</v>
      </c>
      <c r="T39" s="5">
        <f t="shared" si="4"/>
        <v>1</v>
      </c>
    </row>
    <row r="40" spans="1:20" x14ac:dyDescent="0.25">
      <c r="A40" s="6" t="s">
        <v>8</v>
      </c>
      <c r="B40" s="11">
        <f t="shared" ref="B40:R40" si="10">B12/$T12</f>
        <v>0</v>
      </c>
      <c r="C40" s="11">
        <f t="shared" si="10"/>
        <v>0.78191489361702127</v>
      </c>
      <c r="D40" s="11">
        <f t="shared" si="10"/>
        <v>0</v>
      </c>
      <c r="E40" s="11">
        <f t="shared" si="10"/>
        <v>0</v>
      </c>
      <c r="F40" s="11">
        <f t="shared" si="10"/>
        <v>0</v>
      </c>
      <c r="G40" s="11">
        <f t="shared" si="10"/>
        <v>5.3191489361702126E-3</v>
      </c>
      <c r="H40" s="11">
        <f t="shared" si="10"/>
        <v>0.19414893617021275</v>
      </c>
      <c r="I40" s="11">
        <f t="shared" si="10"/>
        <v>1.8617021276595744E-2</v>
      </c>
      <c r="J40" s="11">
        <f t="shared" si="10"/>
        <v>0</v>
      </c>
      <c r="K40" s="11">
        <f t="shared" si="10"/>
        <v>0</v>
      </c>
      <c r="L40" s="11">
        <f t="shared" si="10"/>
        <v>0</v>
      </c>
      <c r="M40" s="11">
        <f t="shared" si="10"/>
        <v>0</v>
      </c>
      <c r="N40" s="11">
        <f t="shared" si="10"/>
        <v>0</v>
      </c>
      <c r="O40" s="11">
        <f t="shared" si="10"/>
        <v>0</v>
      </c>
      <c r="P40" s="11">
        <f t="shared" si="10"/>
        <v>0</v>
      </c>
      <c r="Q40" s="11">
        <f t="shared" si="10"/>
        <v>0</v>
      </c>
      <c r="R40" s="11">
        <f t="shared" si="10"/>
        <v>0</v>
      </c>
      <c r="T40" s="5">
        <f t="shared" si="4"/>
        <v>1</v>
      </c>
    </row>
    <row r="41" spans="1:20" x14ac:dyDescent="0.25">
      <c r="A41" s="6" t="s">
        <v>9</v>
      </c>
      <c r="B41" s="11">
        <f t="shared" ref="B41:R41" si="11">B13/$T13</f>
        <v>0</v>
      </c>
      <c r="C41" s="11">
        <f t="shared" si="11"/>
        <v>0.78191489361702127</v>
      </c>
      <c r="D41" s="11">
        <f t="shared" si="11"/>
        <v>0</v>
      </c>
      <c r="E41" s="11">
        <f t="shared" si="11"/>
        <v>0</v>
      </c>
      <c r="F41" s="11">
        <f t="shared" si="11"/>
        <v>0</v>
      </c>
      <c r="G41" s="11">
        <f t="shared" si="11"/>
        <v>5.3191489361702126E-3</v>
      </c>
      <c r="H41" s="11">
        <f t="shared" si="11"/>
        <v>0.19414893617021275</v>
      </c>
      <c r="I41" s="11">
        <f t="shared" si="11"/>
        <v>1.8617021276595744E-2</v>
      </c>
      <c r="J41" s="11">
        <f t="shared" si="11"/>
        <v>0</v>
      </c>
      <c r="K41" s="11">
        <f t="shared" si="11"/>
        <v>0</v>
      </c>
      <c r="L41" s="11">
        <f t="shared" si="11"/>
        <v>0</v>
      </c>
      <c r="M41" s="11">
        <f t="shared" si="11"/>
        <v>0</v>
      </c>
      <c r="N41" s="11">
        <f t="shared" si="11"/>
        <v>0</v>
      </c>
      <c r="O41" s="11">
        <f t="shared" si="11"/>
        <v>0</v>
      </c>
      <c r="P41" s="11">
        <f t="shared" si="11"/>
        <v>0</v>
      </c>
      <c r="Q41" s="11">
        <f t="shared" si="11"/>
        <v>0</v>
      </c>
      <c r="R41" s="11">
        <f t="shared" si="11"/>
        <v>0</v>
      </c>
      <c r="T41" s="5">
        <f t="shared" si="4"/>
        <v>1</v>
      </c>
    </row>
    <row r="42" spans="1:20" x14ac:dyDescent="0.25">
      <c r="A42" s="6" t="s">
        <v>10</v>
      </c>
      <c r="B42" s="11">
        <f t="shared" ref="B42:R42" si="12">B14/$T14</f>
        <v>0</v>
      </c>
      <c r="C42" s="11">
        <f t="shared" si="12"/>
        <v>0.78191489361702127</v>
      </c>
      <c r="D42" s="11">
        <f t="shared" si="12"/>
        <v>0</v>
      </c>
      <c r="E42" s="11">
        <f t="shared" si="12"/>
        <v>0</v>
      </c>
      <c r="F42" s="11">
        <f t="shared" si="12"/>
        <v>0</v>
      </c>
      <c r="G42" s="11">
        <f t="shared" si="12"/>
        <v>5.3191489361702126E-3</v>
      </c>
      <c r="H42" s="11">
        <f t="shared" si="12"/>
        <v>0.19414893617021275</v>
      </c>
      <c r="I42" s="11">
        <f t="shared" si="12"/>
        <v>1.8617021276595744E-2</v>
      </c>
      <c r="J42" s="11">
        <f t="shared" si="12"/>
        <v>0</v>
      </c>
      <c r="K42" s="11">
        <f t="shared" si="12"/>
        <v>0</v>
      </c>
      <c r="L42" s="11">
        <f t="shared" si="12"/>
        <v>0</v>
      </c>
      <c r="M42" s="11">
        <f t="shared" si="12"/>
        <v>0</v>
      </c>
      <c r="N42" s="11">
        <f t="shared" si="12"/>
        <v>0</v>
      </c>
      <c r="O42" s="11">
        <f t="shared" si="12"/>
        <v>0</v>
      </c>
      <c r="P42" s="11">
        <f t="shared" si="12"/>
        <v>0</v>
      </c>
      <c r="Q42" s="11">
        <f t="shared" si="12"/>
        <v>0</v>
      </c>
      <c r="R42" s="11">
        <f t="shared" si="12"/>
        <v>0</v>
      </c>
      <c r="T42" s="5">
        <f t="shared" si="4"/>
        <v>1</v>
      </c>
    </row>
    <row r="43" spans="1:20" x14ac:dyDescent="0.25">
      <c r="A43" s="6" t="s">
        <v>11</v>
      </c>
      <c r="B43" s="11">
        <f t="shared" ref="B43:R43" si="13">B15/$T15</f>
        <v>0</v>
      </c>
      <c r="C43" s="11">
        <f t="shared" si="13"/>
        <v>0.78074866310160429</v>
      </c>
      <c r="D43" s="11">
        <f t="shared" si="13"/>
        <v>0</v>
      </c>
      <c r="E43" s="11">
        <f t="shared" si="13"/>
        <v>0</v>
      </c>
      <c r="F43" s="11">
        <f t="shared" si="13"/>
        <v>0</v>
      </c>
      <c r="G43" s="11">
        <f t="shared" si="13"/>
        <v>5.3475935828877002E-3</v>
      </c>
      <c r="H43" s="11">
        <f t="shared" si="13"/>
        <v>0.19518716577540107</v>
      </c>
      <c r="I43" s="11">
        <f t="shared" si="13"/>
        <v>1.871657754010695E-2</v>
      </c>
      <c r="J43" s="11">
        <f t="shared" si="13"/>
        <v>0</v>
      </c>
      <c r="K43" s="11">
        <f t="shared" si="13"/>
        <v>0</v>
      </c>
      <c r="L43" s="11">
        <f t="shared" si="13"/>
        <v>0</v>
      </c>
      <c r="M43" s="11">
        <f t="shared" si="13"/>
        <v>0</v>
      </c>
      <c r="N43" s="11">
        <f t="shared" si="13"/>
        <v>0</v>
      </c>
      <c r="O43" s="11">
        <f t="shared" si="13"/>
        <v>0</v>
      </c>
      <c r="P43" s="11">
        <f t="shared" si="13"/>
        <v>0</v>
      </c>
      <c r="Q43" s="11">
        <f t="shared" si="13"/>
        <v>0</v>
      </c>
      <c r="R43" s="11">
        <f t="shared" si="13"/>
        <v>0</v>
      </c>
      <c r="T43" s="5">
        <f t="shared" si="4"/>
        <v>1</v>
      </c>
    </row>
    <row r="44" spans="1:20" x14ac:dyDescent="0.25">
      <c r="A44" s="6" t="s">
        <v>12</v>
      </c>
      <c r="B44" s="11">
        <f t="shared" ref="B44:R44" si="14">B16/$T16</f>
        <v>0</v>
      </c>
      <c r="C44" s="11">
        <f t="shared" si="14"/>
        <v>0.78016085790884715</v>
      </c>
      <c r="D44" s="11">
        <f t="shared" si="14"/>
        <v>0</v>
      </c>
      <c r="E44" s="11">
        <f t="shared" si="14"/>
        <v>0</v>
      </c>
      <c r="F44" s="11">
        <f t="shared" si="14"/>
        <v>0</v>
      </c>
      <c r="G44" s="11">
        <f t="shared" si="14"/>
        <v>5.3619302949061663E-3</v>
      </c>
      <c r="H44" s="11">
        <f t="shared" si="14"/>
        <v>0.19571045576407506</v>
      </c>
      <c r="I44" s="11">
        <f t="shared" si="14"/>
        <v>1.876675603217158E-2</v>
      </c>
      <c r="J44" s="11">
        <f t="shared" si="14"/>
        <v>0</v>
      </c>
      <c r="K44" s="11">
        <f t="shared" si="14"/>
        <v>0</v>
      </c>
      <c r="L44" s="11">
        <f t="shared" si="14"/>
        <v>0</v>
      </c>
      <c r="M44" s="11">
        <f t="shared" si="14"/>
        <v>0</v>
      </c>
      <c r="N44" s="11">
        <f t="shared" si="14"/>
        <v>0</v>
      </c>
      <c r="O44" s="11">
        <f t="shared" si="14"/>
        <v>0</v>
      </c>
      <c r="P44" s="11">
        <f t="shared" si="14"/>
        <v>0</v>
      </c>
      <c r="Q44" s="11">
        <f t="shared" si="14"/>
        <v>0</v>
      </c>
      <c r="R44" s="11">
        <f t="shared" si="14"/>
        <v>0</v>
      </c>
      <c r="T44" s="5">
        <f t="shared" si="4"/>
        <v>1</v>
      </c>
    </row>
    <row r="45" spans="1:20" x14ac:dyDescent="0.25">
      <c r="A45" s="6">
        <v>42736</v>
      </c>
      <c r="B45" s="11">
        <f t="shared" ref="B45:R45" si="15">B17/$T17</f>
        <v>0</v>
      </c>
      <c r="C45" s="11">
        <f t="shared" si="15"/>
        <v>0.77956989247311825</v>
      </c>
      <c r="D45" s="11">
        <f t="shared" si="15"/>
        <v>0</v>
      </c>
      <c r="E45" s="11">
        <f t="shared" si="15"/>
        <v>0</v>
      </c>
      <c r="F45" s="11">
        <f t="shared" si="15"/>
        <v>0</v>
      </c>
      <c r="G45" s="11">
        <f t="shared" si="15"/>
        <v>5.3763440860215058E-3</v>
      </c>
      <c r="H45" s="11">
        <f t="shared" si="15"/>
        <v>0.19623655913978494</v>
      </c>
      <c r="I45" s="11">
        <f t="shared" si="15"/>
        <v>1.8817204301075269E-2</v>
      </c>
      <c r="J45" s="11">
        <f t="shared" si="15"/>
        <v>0</v>
      </c>
      <c r="K45" s="11">
        <f t="shared" si="15"/>
        <v>0</v>
      </c>
      <c r="L45" s="11">
        <f t="shared" si="15"/>
        <v>0</v>
      </c>
      <c r="M45" s="11">
        <f t="shared" si="15"/>
        <v>0</v>
      </c>
      <c r="N45" s="11">
        <f t="shared" si="15"/>
        <v>0</v>
      </c>
      <c r="O45" s="11">
        <f t="shared" si="15"/>
        <v>0</v>
      </c>
      <c r="P45" s="11">
        <f t="shared" si="15"/>
        <v>0</v>
      </c>
      <c r="Q45" s="11">
        <f t="shared" si="15"/>
        <v>0</v>
      </c>
      <c r="R45" s="11">
        <f t="shared" si="15"/>
        <v>0</v>
      </c>
      <c r="T45" s="5">
        <f t="shared" si="4"/>
        <v>1</v>
      </c>
    </row>
    <row r="46" spans="1:20" x14ac:dyDescent="0.25">
      <c r="A46" s="6">
        <v>42767</v>
      </c>
      <c r="B46" s="11">
        <f t="shared" ref="B46:R46" si="16">B18/$T18</f>
        <v>0</v>
      </c>
      <c r="C46" s="11">
        <f t="shared" si="16"/>
        <v>0.77956989247311825</v>
      </c>
      <c r="D46" s="11">
        <f t="shared" si="16"/>
        <v>0</v>
      </c>
      <c r="E46" s="11">
        <f t="shared" si="16"/>
        <v>0</v>
      </c>
      <c r="F46" s="11">
        <f t="shared" si="16"/>
        <v>0</v>
      </c>
      <c r="G46" s="11">
        <f t="shared" si="16"/>
        <v>5.3763440860215058E-3</v>
      </c>
      <c r="H46" s="11">
        <f t="shared" si="16"/>
        <v>0.19623655913978494</v>
      </c>
      <c r="I46" s="11">
        <f t="shared" si="16"/>
        <v>1.8817204301075269E-2</v>
      </c>
      <c r="J46" s="11">
        <f t="shared" si="16"/>
        <v>0</v>
      </c>
      <c r="K46" s="11">
        <f t="shared" si="16"/>
        <v>0</v>
      </c>
      <c r="L46" s="11">
        <f t="shared" si="16"/>
        <v>0</v>
      </c>
      <c r="M46" s="11">
        <f t="shared" si="16"/>
        <v>0</v>
      </c>
      <c r="N46" s="11">
        <f t="shared" si="16"/>
        <v>0</v>
      </c>
      <c r="O46" s="11">
        <f t="shared" si="16"/>
        <v>0</v>
      </c>
      <c r="P46" s="11">
        <f t="shared" si="16"/>
        <v>0</v>
      </c>
      <c r="Q46" s="11">
        <f t="shared" si="16"/>
        <v>0</v>
      </c>
      <c r="R46" s="11">
        <f t="shared" si="16"/>
        <v>0</v>
      </c>
      <c r="T46" s="5">
        <f t="shared" si="4"/>
        <v>1</v>
      </c>
    </row>
    <row r="47" spans="1:20" x14ac:dyDescent="0.25">
      <c r="A47" s="6">
        <v>42795</v>
      </c>
      <c r="B47" s="11">
        <f t="shared" ref="B47:R47" si="17">B19/$T19</f>
        <v>0</v>
      </c>
      <c r="C47" s="11">
        <f t="shared" si="17"/>
        <v>0.77956989247311825</v>
      </c>
      <c r="D47" s="11">
        <f t="shared" si="17"/>
        <v>0</v>
      </c>
      <c r="E47" s="11">
        <f t="shared" si="17"/>
        <v>0</v>
      </c>
      <c r="F47" s="11">
        <f t="shared" si="17"/>
        <v>0</v>
      </c>
      <c r="G47" s="11">
        <f t="shared" si="17"/>
        <v>5.3763440860215058E-3</v>
      </c>
      <c r="H47" s="11">
        <f t="shared" si="17"/>
        <v>0.19623655913978494</v>
      </c>
      <c r="I47" s="11">
        <f t="shared" si="17"/>
        <v>1.8817204301075269E-2</v>
      </c>
      <c r="J47" s="11">
        <f t="shared" si="17"/>
        <v>0</v>
      </c>
      <c r="K47" s="11">
        <f t="shared" si="17"/>
        <v>0</v>
      </c>
      <c r="L47" s="11">
        <f t="shared" si="17"/>
        <v>0</v>
      </c>
      <c r="M47" s="11">
        <f t="shared" si="17"/>
        <v>0</v>
      </c>
      <c r="N47" s="11">
        <f t="shared" si="17"/>
        <v>0</v>
      </c>
      <c r="O47" s="11">
        <f t="shared" si="17"/>
        <v>0</v>
      </c>
      <c r="P47" s="11">
        <f t="shared" si="17"/>
        <v>0</v>
      </c>
      <c r="Q47" s="11">
        <f t="shared" si="17"/>
        <v>0</v>
      </c>
      <c r="R47" s="11">
        <f t="shared" si="17"/>
        <v>0</v>
      </c>
      <c r="T47" s="5">
        <f t="shared" si="4"/>
        <v>1</v>
      </c>
    </row>
    <row r="48" spans="1:20" x14ac:dyDescent="0.25">
      <c r="A48" s="6">
        <v>42826</v>
      </c>
      <c r="B48" s="11">
        <f t="shared" ref="B48:R48" si="18">B20/$T20</f>
        <v>0</v>
      </c>
      <c r="C48" s="11">
        <f t="shared" si="18"/>
        <v>0.77956989247311825</v>
      </c>
      <c r="D48" s="11">
        <f t="shared" si="18"/>
        <v>0</v>
      </c>
      <c r="E48" s="11">
        <f t="shared" si="18"/>
        <v>0</v>
      </c>
      <c r="F48" s="11">
        <f t="shared" si="18"/>
        <v>0</v>
      </c>
      <c r="G48" s="11">
        <f t="shared" si="18"/>
        <v>5.3763440860215058E-3</v>
      </c>
      <c r="H48" s="11">
        <f t="shared" si="18"/>
        <v>0.19623655913978494</v>
      </c>
      <c r="I48" s="11">
        <f t="shared" si="18"/>
        <v>1.8817204301075269E-2</v>
      </c>
      <c r="J48" s="11">
        <f t="shared" si="18"/>
        <v>0</v>
      </c>
      <c r="K48" s="11">
        <f t="shared" si="18"/>
        <v>0</v>
      </c>
      <c r="L48" s="11">
        <f t="shared" si="18"/>
        <v>0</v>
      </c>
      <c r="M48" s="11">
        <f t="shared" si="18"/>
        <v>0</v>
      </c>
      <c r="N48" s="11">
        <f t="shared" si="18"/>
        <v>0</v>
      </c>
      <c r="O48" s="11">
        <f t="shared" si="18"/>
        <v>0</v>
      </c>
      <c r="P48" s="11">
        <f t="shared" si="18"/>
        <v>0</v>
      </c>
      <c r="Q48" s="11">
        <f t="shared" si="18"/>
        <v>0</v>
      </c>
      <c r="R48" s="11">
        <f t="shared" si="18"/>
        <v>0</v>
      </c>
      <c r="T48" s="5">
        <f t="shared" si="4"/>
        <v>1</v>
      </c>
    </row>
    <row r="49" spans="1:20" x14ac:dyDescent="0.25">
      <c r="A49" s="6">
        <v>42856</v>
      </c>
      <c r="B49" s="11">
        <f t="shared" ref="B49:R49" si="19">B21/$T21</f>
        <v>0</v>
      </c>
      <c r="C49" s="11">
        <f t="shared" si="19"/>
        <v>0.77837837837837842</v>
      </c>
      <c r="D49" s="11">
        <f t="shared" si="19"/>
        <v>0</v>
      </c>
      <c r="E49" s="11">
        <f t="shared" si="19"/>
        <v>0</v>
      </c>
      <c r="F49" s="11">
        <f t="shared" si="19"/>
        <v>0</v>
      </c>
      <c r="G49" s="11">
        <f t="shared" si="19"/>
        <v>5.4054054054054057E-3</v>
      </c>
      <c r="H49" s="11">
        <f t="shared" si="19"/>
        <v>0.19729729729729731</v>
      </c>
      <c r="I49" s="11">
        <f t="shared" si="19"/>
        <v>1.891891891891892E-2</v>
      </c>
      <c r="J49" s="11">
        <f t="shared" si="19"/>
        <v>0</v>
      </c>
      <c r="K49" s="11">
        <f t="shared" si="19"/>
        <v>0</v>
      </c>
      <c r="L49" s="11">
        <f t="shared" si="19"/>
        <v>0</v>
      </c>
      <c r="M49" s="11">
        <f t="shared" si="19"/>
        <v>0</v>
      </c>
      <c r="N49" s="11">
        <f t="shared" si="19"/>
        <v>0</v>
      </c>
      <c r="O49" s="11">
        <f t="shared" si="19"/>
        <v>0</v>
      </c>
      <c r="P49" s="11">
        <f t="shared" si="19"/>
        <v>0</v>
      </c>
      <c r="Q49" s="11">
        <f t="shared" si="19"/>
        <v>0</v>
      </c>
      <c r="R49" s="11">
        <f t="shared" si="19"/>
        <v>0</v>
      </c>
      <c r="T49" s="5">
        <f t="shared" si="4"/>
        <v>1</v>
      </c>
    </row>
    <row r="50" spans="1:20" x14ac:dyDescent="0.25">
      <c r="A50" s="6">
        <v>42887</v>
      </c>
      <c r="B50" s="11">
        <f t="shared" ref="B50:R60" si="20">B38</f>
        <v>0</v>
      </c>
      <c r="C50" s="11">
        <f t="shared" si="20"/>
        <v>0.7824933687002652</v>
      </c>
      <c r="D50" s="11">
        <f t="shared" si="20"/>
        <v>0</v>
      </c>
      <c r="E50" s="11">
        <f t="shared" si="20"/>
        <v>0</v>
      </c>
      <c r="F50" s="11">
        <f t="shared" si="20"/>
        <v>0</v>
      </c>
      <c r="G50" s="11">
        <f t="shared" si="20"/>
        <v>5.3050397877984082E-3</v>
      </c>
      <c r="H50" s="11">
        <f t="shared" si="20"/>
        <v>0.19363395225464192</v>
      </c>
      <c r="I50" s="11">
        <f t="shared" si="20"/>
        <v>1.8567639257294429E-2</v>
      </c>
      <c r="J50" s="11">
        <f t="shared" si="20"/>
        <v>0</v>
      </c>
      <c r="K50" s="11">
        <f t="shared" si="20"/>
        <v>0</v>
      </c>
      <c r="L50" s="11">
        <f t="shared" si="20"/>
        <v>0</v>
      </c>
      <c r="M50" s="11">
        <f t="shared" si="20"/>
        <v>0</v>
      </c>
      <c r="N50" s="11">
        <f t="shared" si="20"/>
        <v>0</v>
      </c>
      <c r="O50" s="11">
        <f t="shared" si="20"/>
        <v>0</v>
      </c>
      <c r="P50" s="11">
        <f t="shared" si="20"/>
        <v>0</v>
      </c>
      <c r="Q50" s="11">
        <f t="shared" si="20"/>
        <v>0</v>
      </c>
      <c r="R50" s="11">
        <f t="shared" si="20"/>
        <v>0</v>
      </c>
      <c r="T50" s="5">
        <f t="shared" si="4"/>
        <v>1</v>
      </c>
    </row>
    <row r="51" spans="1:20" x14ac:dyDescent="0.25">
      <c r="A51" s="6">
        <v>42917</v>
      </c>
      <c r="B51" s="11">
        <f t="shared" si="20"/>
        <v>0</v>
      </c>
      <c r="C51" s="11">
        <f t="shared" si="20"/>
        <v>0.78133333333333332</v>
      </c>
      <c r="D51" s="11">
        <f t="shared" si="20"/>
        <v>0</v>
      </c>
      <c r="E51" s="11">
        <f t="shared" si="20"/>
        <v>0</v>
      </c>
      <c r="F51" s="11">
        <f t="shared" si="20"/>
        <v>0</v>
      </c>
      <c r="G51" s="11">
        <f t="shared" si="20"/>
        <v>5.3333333333333332E-3</v>
      </c>
      <c r="H51" s="11">
        <f t="shared" si="20"/>
        <v>0.19466666666666665</v>
      </c>
      <c r="I51" s="11">
        <f t="shared" si="20"/>
        <v>1.8666666666666668E-2</v>
      </c>
      <c r="J51" s="11">
        <f t="shared" si="20"/>
        <v>0</v>
      </c>
      <c r="K51" s="11">
        <f t="shared" si="20"/>
        <v>0</v>
      </c>
      <c r="L51" s="11">
        <f t="shared" si="20"/>
        <v>0</v>
      </c>
      <c r="M51" s="11">
        <f t="shared" si="20"/>
        <v>0</v>
      </c>
      <c r="N51" s="11">
        <f t="shared" si="20"/>
        <v>0</v>
      </c>
      <c r="O51" s="11">
        <f t="shared" si="20"/>
        <v>0</v>
      </c>
      <c r="P51" s="11">
        <f t="shared" si="20"/>
        <v>0</v>
      </c>
      <c r="Q51" s="11">
        <f t="shared" si="20"/>
        <v>0</v>
      </c>
      <c r="R51" s="11">
        <f t="shared" si="20"/>
        <v>0</v>
      </c>
      <c r="T51" s="5">
        <f t="shared" si="4"/>
        <v>1</v>
      </c>
    </row>
    <row r="52" spans="1:20" x14ac:dyDescent="0.25">
      <c r="A52" s="6">
        <v>42948</v>
      </c>
      <c r="B52" s="11">
        <f t="shared" si="20"/>
        <v>0</v>
      </c>
      <c r="C52" s="11">
        <f t="shared" si="20"/>
        <v>0.78191489361702127</v>
      </c>
      <c r="D52" s="11">
        <f t="shared" si="20"/>
        <v>0</v>
      </c>
      <c r="E52" s="11">
        <f t="shared" si="20"/>
        <v>0</v>
      </c>
      <c r="F52" s="11">
        <f t="shared" si="20"/>
        <v>0</v>
      </c>
      <c r="G52" s="11">
        <f t="shared" si="20"/>
        <v>5.3191489361702126E-3</v>
      </c>
      <c r="H52" s="11">
        <f t="shared" si="20"/>
        <v>0.19414893617021275</v>
      </c>
      <c r="I52" s="11">
        <f t="shared" si="20"/>
        <v>1.8617021276595744E-2</v>
      </c>
      <c r="J52" s="11">
        <f t="shared" si="20"/>
        <v>0</v>
      </c>
      <c r="K52" s="11">
        <f t="shared" si="20"/>
        <v>0</v>
      </c>
      <c r="L52" s="11">
        <f t="shared" si="20"/>
        <v>0</v>
      </c>
      <c r="M52" s="11">
        <f t="shared" si="20"/>
        <v>0</v>
      </c>
      <c r="N52" s="11">
        <f t="shared" si="20"/>
        <v>0</v>
      </c>
      <c r="O52" s="11">
        <f t="shared" si="20"/>
        <v>0</v>
      </c>
      <c r="P52" s="11">
        <f t="shared" si="20"/>
        <v>0</v>
      </c>
      <c r="Q52" s="11">
        <f t="shared" si="20"/>
        <v>0</v>
      </c>
      <c r="R52" s="11">
        <f t="shared" si="20"/>
        <v>0</v>
      </c>
      <c r="T52" s="5">
        <f t="shared" si="4"/>
        <v>1</v>
      </c>
    </row>
    <row r="53" spans="1:20" x14ac:dyDescent="0.25">
      <c r="A53" s="6">
        <v>42979</v>
      </c>
      <c r="B53" s="11">
        <f t="shared" si="20"/>
        <v>0</v>
      </c>
      <c r="C53" s="11">
        <f t="shared" si="20"/>
        <v>0.78191489361702127</v>
      </c>
      <c r="D53" s="11">
        <f t="shared" si="20"/>
        <v>0</v>
      </c>
      <c r="E53" s="11">
        <f t="shared" si="20"/>
        <v>0</v>
      </c>
      <c r="F53" s="11">
        <f t="shared" si="20"/>
        <v>0</v>
      </c>
      <c r="G53" s="11">
        <f t="shared" si="20"/>
        <v>5.3191489361702126E-3</v>
      </c>
      <c r="H53" s="11">
        <f t="shared" si="20"/>
        <v>0.19414893617021275</v>
      </c>
      <c r="I53" s="11">
        <f t="shared" si="20"/>
        <v>1.8617021276595744E-2</v>
      </c>
      <c r="J53" s="11">
        <f t="shared" si="20"/>
        <v>0</v>
      </c>
      <c r="K53" s="11">
        <f t="shared" si="20"/>
        <v>0</v>
      </c>
      <c r="L53" s="11">
        <f t="shared" si="20"/>
        <v>0</v>
      </c>
      <c r="M53" s="11">
        <f t="shared" si="20"/>
        <v>0</v>
      </c>
      <c r="N53" s="11">
        <f t="shared" si="20"/>
        <v>0</v>
      </c>
      <c r="O53" s="11">
        <f t="shared" si="20"/>
        <v>0</v>
      </c>
      <c r="P53" s="11">
        <f t="shared" si="20"/>
        <v>0</v>
      </c>
      <c r="Q53" s="11">
        <f t="shared" si="20"/>
        <v>0</v>
      </c>
      <c r="R53" s="11">
        <f t="shared" si="20"/>
        <v>0</v>
      </c>
      <c r="T53" s="5">
        <f t="shared" si="4"/>
        <v>1</v>
      </c>
    </row>
    <row r="54" spans="1:20" x14ac:dyDescent="0.25">
      <c r="A54" s="6">
        <v>43009</v>
      </c>
      <c r="B54" s="11">
        <f t="shared" si="20"/>
        <v>0</v>
      </c>
      <c r="C54" s="11">
        <f t="shared" si="20"/>
        <v>0.78191489361702127</v>
      </c>
      <c r="D54" s="11">
        <f t="shared" si="20"/>
        <v>0</v>
      </c>
      <c r="E54" s="11">
        <f t="shared" si="20"/>
        <v>0</v>
      </c>
      <c r="F54" s="11">
        <f t="shared" si="20"/>
        <v>0</v>
      </c>
      <c r="G54" s="11">
        <f t="shared" si="20"/>
        <v>5.3191489361702126E-3</v>
      </c>
      <c r="H54" s="11">
        <f t="shared" si="20"/>
        <v>0.19414893617021275</v>
      </c>
      <c r="I54" s="11">
        <f t="shared" si="20"/>
        <v>1.8617021276595744E-2</v>
      </c>
      <c r="J54" s="11">
        <f t="shared" si="20"/>
        <v>0</v>
      </c>
      <c r="K54" s="11">
        <f t="shared" si="20"/>
        <v>0</v>
      </c>
      <c r="L54" s="11">
        <f t="shared" si="20"/>
        <v>0</v>
      </c>
      <c r="M54" s="11">
        <f t="shared" si="20"/>
        <v>0</v>
      </c>
      <c r="N54" s="11">
        <f t="shared" si="20"/>
        <v>0</v>
      </c>
      <c r="O54" s="11">
        <f t="shared" si="20"/>
        <v>0</v>
      </c>
      <c r="P54" s="11">
        <f t="shared" si="20"/>
        <v>0</v>
      </c>
      <c r="Q54" s="11">
        <f t="shared" si="20"/>
        <v>0</v>
      </c>
      <c r="R54" s="11">
        <f t="shared" si="20"/>
        <v>0</v>
      </c>
      <c r="T54" s="5">
        <f t="shared" si="4"/>
        <v>1</v>
      </c>
    </row>
    <row r="55" spans="1:20" x14ac:dyDescent="0.25">
      <c r="A55" s="6">
        <v>43040</v>
      </c>
      <c r="B55" s="11">
        <f t="shared" si="20"/>
        <v>0</v>
      </c>
      <c r="C55" s="11">
        <f t="shared" si="20"/>
        <v>0.78074866310160429</v>
      </c>
      <c r="D55" s="11">
        <f t="shared" si="20"/>
        <v>0</v>
      </c>
      <c r="E55" s="11">
        <f t="shared" si="20"/>
        <v>0</v>
      </c>
      <c r="F55" s="11">
        <f t="shared" si="20"/>
        <v>0</v>
      </c>
      <c r="G55" s="11">
        <f t="shared" si="20"/>
        <v>5.3475935828877002E-3</v>
      </c>
      <c r="H55" s="11">
        <f t="shared" si="20"/>
        <v>0.19518716577540107</v>
      </c>
      <c r="I55" s="11">
        <f t="shared" si="20"/>
        <v>1.871657754010695E-2</v>
      </c>
      <c r="J55" s="11">
        <f t="shared" si="20"/>
        <v>0</v>
      </c>
      <c r="K55" s="11">
        <f t="shared" si="20"/>
        <v>0</v>
      </c>
      <c r="L55" s="11">
        <f t="shared" si="20"/>
        <v>0</v>
      </c>
      <c r="M55" s="11">
        <f t="shared" si="20"/>
        <v>0</v>
      </c>
      <c r="N55" s="11">
        <f t="shared" si="20"/>
        <v>0</v>
      </c>
      <c r="O55" s="11">
        <f t="shared" si="20"/>
        <v>0</v>
      </c>
      <c r="P55" s="11">
        <f t="shared" si="20"/>
        <v>0</v>
      </c>
      <c r="Q55" s="11">
        <f t="shared" si="20"/>
        <v>0</v>
      </c>
      <c r="R55" s="11">
        <f t="shared" si="20"/>
        <v>0</v>
      </c>
      <c r="T55" s="5">
        <f t="shared" si="4"/>
        <v>1</v>
      </c>
    </row>
    <row r="56" spans="1:20" x14ac:dyDescent="0.25">
      <c r="A56" s="6">
        <v>43070</v>
      </c>
      <c r="B56" s="11">
        <f t="shared" si="20"/>
        <v>0</v>
      </c>
      <c r="C56" s="11">
        <f t="shared" si="20"/>
        <v>0.78016085790884715</v>
      </c>
      <c r="D56" s="11">
        <f t="shared" si="20"/>
        <v>0</v>
      </c>
      <c r="E56" s="11">
        <f t="shared" si="20"/>
        <v>0</v>
      </c>
      <c r="F56" s="11">
        <f t="shared" si="20"/>
        <v>0</v>
      </c>
      <c r="G56" s="11">
        <f t="shared" si="20"/>
        <v>5.3619302949061663E-3</v>
      </c>
      <c r="H56" s="11">
        <f t="shared" si="20"/>
        <v>0.19571045576407506</v>
      </c>
      <c r="I56" s="11">
        <f t="shared" si="20"/>
        <v>1.876675603217158E-2</v>
      </c>
      <c r="J56" s="11">
        <f t="shared" si="20"/>
        <v>0</v>
      </c>
      <c r="K56" s="11">
        <f t="shared" si="20"/>
        <v>0</v>
      </c>
      <c r="L56" s="11">
        <f t="shared" si="20"/>
        <v>0</v>
      </c>
      <c r="M56" s="11">
        <f t="shared" si="20"/>
        <v>0</v>
      </c>
      <c r="N56" s="11">
        <f t="shared" si="20"/>
        <v>0</v>
      </c>
      <c r="O56" s="11">
        <f t="shared" si="20"/>
        <v>0</v>
      </c>
      <c r="P56" s="11">
        <f t="shared" si="20"/>
        <v>0</v>
      </c>
      <c r="Q56" s="11">
        <f t="shared" si="20"/>
        <v>0</v>
      </c>
      <c r="R56" s="11">
        <f t="shared" si="20"/>
        <v>0</v>
      </c>
      <c r="T56" s="5">
        <f t="shared" si="4"/>
        <v>1</v>
      </c>
    </row>
    <row r="57" spans="1:20" x14ac:dyDescent="0.25">
      <c r="A57" s="6">
        <v>43101</v>
      </c>
      <c r="B57" s="11">
        <f t="shared" si="20"/>
        <v>0</v>
      </c>
      <c r="C57" s="11">
        <f t="shared" si="20"/>
        <v>0.77956989247311825</v>
      </c>
      <c r="D57" s="11">
        <f t="shared" si="20"/>
        <v>0</v>
      </c>
      <c r="E57" s="11">
        <f t="shared" si="20"/>
        <v>0</v>
      </c>
      <c r="F57" s="11">
        <f t="shared" si="20"/>
        <v>0</v>
      </c>
      <c r="G57" s="11">
        <f t="shared" si="20"/>
        <v>5.3763440860215058E-3</v>
      </c>
      <c r="H57" s="11">
        <f t="shared" si="20"/>
        <v>0.19623655913978494</v>
      </c>
      <c r="I57" s="11">
        <f t="shared" si="20"/>
        <v>1.8817204301075269E-2</v>
      </c>
      <c r="J57" s="11">
        <f t="shared" si="20"/>
        <v>0</v>
      </c>
      <c r="K57" s="11">
        <f t="shared" si="20"/>
        <v>0</v>
      </c>
      <c r="L57" s="11">
        <f t="shared" si="20"/>
        <v>0</v>
      </c>
      <c r="M57" s="11">
        <f t="shared" si="20"/>
        <v>0</v>
      </c>
      <c r="N57" s="11">
        <f t="shared" si="20"/>
        <v>0</v>
      </c>
      <c r="O57" s="11">
        <f t="shared" si="20"/>
        <v>0</v>
      </c>
      <c r="P57" s="11">
        <f t="shared" si="20"/>
        <v>0</v>
      </c>
      <c r="Q57" s="11">
        <f t="shared" si="20"/>
        <v>0</v>
      </c>
      <c r="R57" s="11">
        <f t="shared" si="20"/>
        <v>0</v>
      </c>
      <c r="T57" s="5">
        <f t="shared" si="4"/>
        <v>1</v>
      </c>
    </row>
    <row r="58" spans="1:20" x14ac:dyDescent="0.25">
      <c r="A58" s="6">
        <v>43132</v>
      </c>
      <c r="B58" s="11">
        <f t="shared" si="20"/>
        <v>0</v>
      </c>
      <c r="C58" s="11">
        <f t="shared" si="20"/>
        <v>0.77956989247311825</v>
      </c>
      <c r="D58" s="11">
        <f t="shared" si="20"/>
        <v>0</v>
      </c>
      <c r="E58" s="11">
        <f t="shared" si="20"/>
        <v>0</v>
      </c>
      <c r="F58" s="11">
        <f t="shared" si="20"/>
        <v>0</v>
      </c>
      <c r="G58" s="11">
        <f t="shared" si="20"/>
        <v>5.3763440860215058E-3</v>
      </c>
      <c r="H58" s="11">
        <f t="shared" si="20"/>
        <v>0.19623655913978494</v>
      </c>
      <c r="I58" s="11">
        <f t="shared" si="20"/>
        <v>1.8817204301075269E-2</v>
      </c>
      <c r="J58" s="11">
        <f t="shared" si="20"/>
        <v>0</v>
      </c>
      <c r="K58" s="11">
        <f t="shared" si="20"/>
        <v>0</v>
      </c>
      <c r="L58" s="11">
        <f t="shared" si="20"/>
        <v>0</v>
      </c>
      <c r="M58" s="11">
        <f t="shared" si="20"/>
        <v>0</v>
      </c>
      <c r="N58" s="11">
        <f t="shared" si="20"/>
        <v>0</v>
      </c>
      <c r="O58" s="11">
        <f t="shared" si="20"/>
        <v>0</v>
      </c>
      <c r="P58" s="11">
        <f t="shared" si="20"/>
        <v>0</v>
      </c>
      <c r="Q58" s="11">
        <f t="shared" si="20"/>
        <v>0</v>
      </c>
      <c r="R58" s="11">
        <f t="shared" si="20"/>
        <v>0</v>
      </c>
      <c r="T58" s="5">
        <f t="shared" si="4"/>
        <v>1</v>
      </c>
    </row>
    <row r="59" spans="1:20" x14ac:dyDescent="0.25">
      <c r="A59" s="6">
        <v>43160</v>
      </c>
      <c r="B59" s="11">
        <f t="shared" si="20"/>
        <v>0</v>
      </c>
      <c r="C59" s="11">
        <f t="shared" si="20"/>
        <v>0.77956989247311825</v>
      </c>
      <c r="D59" s="11">
        <f t="shared" si="20"/>
        <v>0</v>
      </c>
      <c r="E59" s="11">
        <f t="shared" si="20"/>
        <v>0</v>
      </c>
      <c r="F59" s="11">
        <f t="shared" si="20"/>
        <v>0</v>
      </c>
      <c r="G59" s="11">
        <f t="shared" si="20"/>
        <v>5.3763440860215058E-3</v>
      </c>
      <c r="H59" s="11">
        <f t="shared" si="20"/>
        <v>0.19623655913978494</v>
      </c>
      <c r="I59" s="11">
        <f t="shared" si="20"/>
        <v>1.8817204301075269E-2</v>
      </c>
      <c r="J59" s="11">
        <f t="shared" si="20"/>
        <v>0</v>
      </c>
      <c r="K59" s="11">
        <f t="shared" si="20"/>
        <v>0</v>
      </c>
      <c r="L59" s="11">
        <f t="shared" si="20"/>
        <v>0</v>
      </c>
      <c r="M59" s="11">
        <f t="shared" si="20"/>
        <v>0</v>
      </c>
      <c r="N59" s="11">
        <f t="shared" si="20"/>
        <v>0</v>
      </c>
      <c r="O59" s="11">
        <f t="shared" si="20"/>
        <v>0</v>
      </c>
      <c r="P59" s="11">
        <f t="shared" si="20"/>
        <v>0</v>
      </c>
      <c r="Q59" s="11">
        <f t="shared" si="20"/>
        <v>0</v>
      </c>
      <c r="R59" s="11">
        <f t="shared" si="20"/>
        <v>0</v>
      </c>
      <c r="T59" s="5">
        <f t="shared" si="4"/>
        <v>1</v>
      </c>
    </row>
    <row r="60" spans="1:20" x14ac:dyDescent="0.25">
      <c r="A60" s="6">
        <v>43191</v>
      </c>
      <c r="B60" s="11">
        <f t="shared" si="20"/>
        <v>0</v>
      </c>
      <c r="C60" s="11">
        <f t="shared" si="20"/>
        <v>0.77956989247311825</v>
      </c>
      <c r="D60" s="11">
        <f t="shared" si="20"/>
        <v>0</v>
      </c>
      <c r="E60" s="11">
        <f t="shared" si="20"/>
        <v>0</v>
      </c>
      <c r="F60" s="11">
        <f t="shared" si="20"/>
        <v>0</v>
      </c>
      <c r="G60" s="11">
        <f t="shared" si="20"/>
        <v>5.3763440860215058E-3</v>
      </c>
      <c r="H60" s="11">
        <f t="shared" si="20"/>
        <v>0.19623655913978494</v>
      </c>
      <c r="I60" s="11">
        <f t="shared" si="20"/>
        <v>1.8817204301075269E-2</v>
      </c>
      <c r="J60" s="11">
        <f t="shared" si="20"/>
        <v>0</v>
      </c>
      <c r="K60" s="11">
        <f t="shared" si="20"/>
        <v>0</v>
      </c>
      <c r="L60" s="11">
        <f t="shared" si="20"/>
        <v>0</v>
      </c>
      <c r="M60" s="11">
        <f t="shared" si="20"/>
        <v>0</v>
      </c>
      <c r="N60" s="11">
        <f t="shared" si="20"/>
        <v>0</v>
      </c>
      <c r="O60" s="11">
        <f t="shared" si="20"/>
        <v>0</v>
      </c>
      <c r="P60" s="11">
        <f t="shared" si="20"/>
        <v>0</v>
      </c>
      <c r="Q60" s="11">
        <f t="shared" si="20"/>
        <v>0</v>
      </c>
      <c r="R60" s="11">
        <f t="shared" si="20"/>
        <v>0</v>
      </c>
      <c r="T60" s="5">
        <f t="shared" si="4"/>
        <v>1</v>
      </c>
    </row>
    <row r="61" spans="1:20" x14ac:dyDescent="0.25">
      <c r="A61" s="6">
        <v>43221</v>
      </c>
      <c r="B61" s="11">
        <f t="shared" ref="B61:R68" si="21">B49</f>
        <v>0</v>
      </c>
      <c r="C61" s="11">
        <f t="shared" si="21"/>
        <v>0.77837837837837842</v>
      </c>
      <c r="D61" s="11">
        <f t="shared" si="21"/>
        <v>0</v>
      </c>
      <c r="E61" s="11">
        <f t="shared" si="21"/>
        <v>0</v>
      </c>
      <c r="F61" s="11">
        <f t="shared" si="21"/>
        <v>0</v>
      </c>
      <c r="G61" s="11">
        <f t="shared" si="21"/>
        <v>5.4054054054054057E-3</v>
      </c>
      <c r="H61" s="11">
        <f t="shared" si="21"/>
        <v>0.19729729729729731</v>
      </c>
      <c r="I61" s="11">
        <f t="shared" si="21"/>
        <v>1.891891891891892E-2</v>
      </c>
      <c r="J61" s="11">
        <f t="shared" si="21"/>
        <v>0</v>
      </c>
      <c r="K61" s="11">
        <f t="shared" si="21"/>
        <v>0</v>
      </c>
      <c r="L61" s="11">
        <f t="shared" si="21"/>
        <v>0</v>
      </c>
      <c r="M61" s="11">
        <f t="shared" si="21"/>
        <v>0</v>
      </c>
      <c r="N61" s="11">
        <f t="shared" si="21"/>
        <v>0</v>
      </c>
      <c r="O61" s="11">
        <f t="shared" si="21"/>
        <v>0</v>
      </c>
      <c r="P61" s="11">
        <f t="shared" si="21"/>
        <v>0</v>
      </c>
      <c r="Q61" s="11">
        <f t="shared" si="21"/>
        <v>0</v>
      </c>
      <c r="R61" s="11">
        <f t="shared" si="21"/>
        <v>0</v>
      </c>
      <c r="T61" s="5">
        <f t="shared" si="4"/>
        <v>1</v>
      </c>
    </row>
    <row r="62" spans="1:20" x14ac:dyDescent="0.25">
      <c r="A62" s="6">
        <v>43252</v>
      </c>
      <c r="B62" s="11">
        <f t="shared" si="21"/>
        <v>0</v>
      </c>
      <c r="C62" s="11">
        <f t="shared" si="21"/>
        <v>0.7824933687002652</v>
      </c>
      <c r="D62" s="11">
        <f t="shared" si="21"/>
        <v>0</v>
      </c>
      <c r="E62" s="11">
        <f t="shared" si="21"/>
        <v>0</v>
      </c>
      <c r="F62" s="11">
        <f t="shared" si="21"/>
        <v>0</v>
      </c>
      <c r="G62" s="11">
        <f t="shared" si="21"/>
        <v>5.3050397877984082E-3</v>
      </c>
      <c r="H62" s="11">
        <f t="shared" si="21"/>
        <v>0.19363395225464192</v>
      </c>
      <c r="I62" s="11">
        <f t="shared" si="21"/>
        <v>1.8567639257294429E-2</v>
      </c>
      <c r="J62" s="11">
        <f t="shared" si="21"/>
        <v>0</v>
      </c>
      <c r="K62" s="11">
        <f t="shared" si="21"/>
        <v>0</v>
      </c>
      <c r="L62" s="11">
        <f t="shared" si="21"/>
        <v>0</v>
      </c>
      <c r="M62" s="11">
        <f t="shared" si="21"/>
        <v>0</v>
      </c>
      <c r="N62" s="11">
        <f t="shared" si="21"/>
        <v>0</v>
      </c>
      <c r="O62" s="11">
        <f t="shared" si="21"/>
        <v>0</v>
      </c>
      <c r="P62" s="11">
        <f t="shared" si="21"/>
        <v>0</v>
      </c>
      <c r="Q62" s="11">
        <f t="shared" si="21"/>
        <v>0</v>
      </c>
      <c r="R62" s="11">
        <f t="shared" si="21"/>
        <v>0</v>
      </c>
      <c r="T62" s="5">
        <f t="shared" si="4"/>
        <v>1</v>
      </c>
    </row>
    <row r="63" spans="1:20" x14ac:dyDescent="0.25">
      <c r="A63" s="6">
        <v>43282</v>
      </c>
      <c r="B63" s="11">
        <f t="shared" si="21"/>
        <v>0</v>
      </c>
      <c r="C63" s="11">
        <f t="shared" si="21"/>
        <v>0.78133333333333332</v>
      </c>
      <c r="D63" s="11">
        <f t="shared" si="21"/>
        <v>0</v>
      </c>
      <c r="E63" s="11">
        <f t="shared" si="21"/>
        <v>0</v>
      </c>
      <c r="F63" s="11">
        <f t="shared" si="21"/>
        <v>0</v>
      </c>
      <c r="G63" s="11">
        <f t="shared" si="21"/>
        <v>5.3333333333333332E-3</v>
      </c>
      <c r="H63" s="11">
        <f t="shared" si="21"/>
        <v>0.19466666666666665</v>
      </c>
      <c r="I63" s="11">
        <f t="shared" si="21"/>
        <v>1.8666666666666668E-2</v>
      </c>
      <c r="J63" s="11">
        <f t="shared" si="21"/>
        <v>0</v>
      </c>
      <c r="K63" s="11">
        <f t="shared" si="21"/>
        <v>0</v>
      </c>
      <c r="L63" s="11">
        <f t="shared" si="21"/>
        <v>0</v>
      </c>
      <c r="M63" s="11">
        <f t="shared" si="21"/>
        <v>0</v>
      </c>
      <c r="N63" s="11">
        <f t="shared" si="21"/>
        <v>0</v>
      </c>
      <c r="O63" s="11">
        <f t="shared" si="21"/>
        <v>0</v>
      </c>
      <c r="P63" s="11">
        <f t="shared" si="21"/>
        <v>0</v>
      </c>
      <c r="Q63" s="11">
        <f t="shared" si="21"/>
        <v>0</v>
      </c>
      <c r="R63" s="11">
        <f t="shared" si="21"/>
        <v>0</v>
      </c>
      <c r="T63" s="5">
        <f t="shared" si="4"/>
        <v>1</v>
      </c>
    </row>
    <row r="64" spans="1:20" x14ac:dyDescent="0.25">
      <c r="A64" s="6">
        <v>43313</v>
      </c>
      <c r="B64" s="11">
        <f t="shared" si="21"/>
        <v>0</v>
      </c>
      <c r="C64" s="11">
        <f t="shared" si="21"/>
        <v>0.78191489361702127</v>
      </c>
      <c r="D64" s="11">
        <f t="shared" si="21"/>
        <v>0</v>
      </c>
      <c r="E64" s="11">
        <f t="shared" si="21"/>
        <v>0</v>
      </c>
      <c r="F64" s="11">
        <f t="shared" si="21"/>
        <v>0</v>
      </c>
      <c r="G64" s="11">
        <f t="shared" si="21"/>
        <v>5.3191489361702126E-3</v>
      </c>
      <c r="H64" s="11">
        <f t="shared" si="21"/>
        <v>0.19414893617021275</v>
      </c>
      <c r="I64" s="11">
        <f t="shared" si="21"/>
        <v>1.8617021276595744E-2</v>
      </c>
      <c r="J64" s="11">
        <f t="shared" si="21"/>
        <v>0</v>
      </c>
      <c r="K64" s="11">
        <f t="shared" si="21"/>
        <v>0</v>
      </c>
      <c r="L64" s="11">
        <f t="shared" si="21"/>
        <v>0</v>
      </c>
      <c r="M64" s="11">
        <f t="shared" si="21"/>
        <v>0</v>
      </c>
      <c r="N64" s="11">
        <f t="shared" si="21"/>
        <v>0</v>
      </c>
      <c r="O64" s="11">
        <f t="shared" si="21"/>
        <v>0</v>
      </c>
      <c r="P64" s="11">
        <f t="shared" si="21"/>
        <v>0</v>
      </c>
      <c r="Q64" s="11">
        <f t="shared" si="21"/>
        <v>0</v>
      </c>
      <c r="R64" s="11">
        <f t="shared" si="21"/>
        <v>0</v>
      </c>
      <c r="T64" s="5">
        <f t="shared" si="4"/>
        <v>1</v>
      </c>
    </row>
    <row r="65" spans="1:20" x14ac:dyDescent="0.25">
      <c r="A65" s="6">
        <v>43344</v>
      </c>
      <c r="B65" s="11">
        <f t="shared" si="21"/>
        <v>0</v>
      </c>
      <c r="C65" s="11">
        <f t="shared" si="21"/>
        <v>0.78191489361702127</v>
      </c>
      <c r="D65" s="11">
        <f t="shared" si="21"/>
        <v>0</v>
      </c>
      <c r="E65" s="11">
        <f t="shared" si="21"/>
        <v>0</v>
      </c>
      <c r="F65" s="11">
        <f t="shared" si="21"/>
        <v>0</v>
      </c>
      <c r="G65" s="11">
        <f t="shared" si="21"/>
        <v>5.3191489361702126E-3</v>
      </c>
      <c r="H65" s="11">
        <f t="shared" si="21"/>
        <v>0.19414893617021275</v>
      </c>
      <c r="I65" s="11">
        <f t="shared" si="21"/>
        <v>1.8617021276595744E-2</v>
      </c>
      <c r="J65" s="11">
        <f t="shared" si="21"/>
        <v>0</v>
      </c>
      <c r="K65" s="11">
        <f t="shared" si="21"/>
        <v>0</v>
      </c>
      <c r="L65" s="11">
        <f t="shared" si="21"/>
        <v>0</v>
      </c>
      <c r="M65" s="11">
        <f t="shared" si="21"/>
        <v>0</v>
      </c>
      <c r="N65" s="11">
        <f t="shared" si="21"/>
        <v>0</v>
      </c>
      <c r="O65" s="11">
        <f t="shared" si="21"/>
        <v>0</v>
      </c>
      <c r="P65" s="11">
        <f t="shared" si="21"/>
        <v>0</v>
      </c>
      <c r="Q65" s="11">
        <f t="shared" si="21"/>
        <v>0</v>
      </c>
      <c r="R65" s="11">
        <f t="shared" si="21"/>
        <v>0</v>
      </c>
      <c r="T65" s="5">
        <f t="shared" si="4"/>
        <v>1</v>
      </c>
    </row>
    <row r="66" spans="1:20" x14ac:dyDescent="0.25">
      <c r="A66" s="6">
        <v>43374</v>
      </c>
      <c r="B66" s="11">
        <f t="shared" si="21"/>
        <v>0</v>
      </c>
      <c r="C66" s="11">
        <f t="shared" si="21"/>
        <v>0.78191489361702127</v>
      </c>
      <c r="D66" s="11">
        <f t="shared" si="21"/>
        <v>0</v>
      </c>
      <c r="E66" s="11">
        <f t="shared" si="21"/>
        <v>0</v>
      </c>
      <c r="F66" s="11">
        <f t="shared" si="21"/>
        <v>0</v>
      </c>
      <c r="G66" s="11">
        <f t="shared" si="21"/>
        <v>5.3191489361702126E-3</v>
      </c>
      <c r="H66" s="11">
        <f t="shared" si="21"/>
        <v>0.19414893617021275</v>
      </c>
      <c r="I66" s="11">
        <f t="shared" si="21"/>
        <v>1.8617021276595744E-2</v>
      </c>
      <c r="J66" s="11">
        <f t="shared" si="21"/>
        <v>0</v>
      </c>
      <c r="K66" s="11">
        <f t="shared" si="21"/>
        <v>0</v>
      </c>
      <c r="L66" s="11">
        <f t="shared" si="21"/>
        <v>0</v>
      </c>
      <c r="M66" s="11">
        <f t="shared" si="21"/>
        <v>0</v>
      </c>
      <c r="N66" s="11">
        <f t="shared" si="21"/>
        <v>0</v>
      </c>
      <c r="O66" s="11">
        <f t="shared" si="21"/>
        <v>0</v>
      </c>
      <c r="P66" s="11">
        <f t="shared" si="21"/>
        <v>0</v>
      </c>
      <c r="Q66" s="11">
        <f t="shared" si="21"/>
        <v>0</v>
      </c>
      <c r="R66" s="11">
        <f t="shared" si="21"/>
        <v>0</v>
      </c>
      <c r="T66" s="5">
        <f t="shared" si="4"/>
        <v>1</v>
      </c>
    </row>
    <row r="67" spans="1:20" x14ac:dyDescent="0.25">
      <c r="A67" s="6">
        <v>43405</v>
      </c>
      <c r="B67" s="11">
        <f t="shared" si="21"/>
        <v>0</v>
      </c>
      <c r="C67" s="11">
        <f t="shared" si="21"/>
        <v>0.78074866310160429</v>
      </c>
      <c r="D67" s="11">
        <f t="shared" si="21"/>
        <v>0</v>
      </c>
      <c r="E67" s="11">
        <f t="shared" si="21"/>
        <v>0</v>
      </c>
      <c r="F67" s="11">
        <f t="shared" si="21"/>
        <v>0</v>
      </c>
      <c r="G67" s="11">
        <f t="shared" si="21"/>
        <v>5.3475935828877002E-3</v>
      </c>
      <c r="H67" s="11">
        <f t="shared" si="21"/>
        <v>0.19518716577540107</v>
      </c>
      <c r="I67" s="11">
        <f t="shared" si="21"/>
        <v>1.871657754010695E-2</v>
      </c>
      <c r="J67" s="11">
        <f t="shared" si="21"/>
        <v>0</v>
      </c>
      <c r="K67" s="11">
        <f t="shared" si="21"/>
        <v>0</v>
      </c>
      <c r="L67" s="11">
        <f t="shared" si="21"/>
        <v>0</v>
      </c>
      <c r="M67" s="11">
        <f t="shared" si="21"/>
        <v>0</v>
      </c>
      <c r="N67" s="11">
        <f t="shared" si="21"/>
        <v>0</v>
      </c>
      <c r="O67" s="11">
        <f t="shared" si="21"/>
        <v>0</v>
      </c>
      <c r="P67" s="11">
        <f t="shared" si="21"/>
        <v>0</v>
      </c>
      <c r="Q67" s="11">
        <f t="shared" si="21"/>
        <v>0</v>
      </c>
      <c r="R67" s="11">
        <f t="shared" si="21"/>
        <v>0</v>
      </c>
      <c r="T67" s="5">
        <f t="shared" si="4"/>
        <v>1</v>
      </c>
    </row>
    <row r="68" spans="1:20" x14ac:dyDescent="0.25">
      <c r="A68" s="6">
        <v>43435</v>
      </c>
      <c r="B68" s="11">
        <f t="shared" si="21"/>
        <v>0</v>
      </c>
      <c r="C68" s="11">
        <f t="shared" si="21"/>
        <v>0.78016085790884715</v>
      </c>
      <c r="D68" s="11">
        <f t="shared" si="21"/>
        <v>0</v>
      </c>
      <c r="E68" s="11">
        <f t="shared" si="21"/>
        <v>0</v>
      </c>
      <c r="F68" s="11">
        <f t="shared" si="21"/>
        <v>0</v>
      </c>
      <c r="G68" s="11">
        <f t="shared" si="21"/>
        <v>5.3619302949061663E-3</v>
      </c>
      <c r="H68" s="11">
        <f t="shared" si="21"/>
        <v>0.19571045576407506</v>
      </c>
      <c r="I68" s="11">
        <f t="shared" si="21"/>
        <v>1.876675603217158E-2</v>
      </c>
      <c r="J68" s="11">
        <f t="shared" si="21"/>
        <v>0</v>
      </c>
      <c r="K68" s="11">
        <f t="shared" si="21"/>
        <v>0</v>
      </c>
      <c r="L68" s="11">
        <f t="shared" si="21"/>
        <v>0</v>
      </c>
      <c r="M68" s="11">
        <f t="shared" si="21"/>
        <v>0</v>
      </c>
      <c r="N68" s="11">
        <f t="shared" si="21"/>
        <v>0</v>
      </c>
      <c r="O68" s="11">
        <f t="shared" si="21"/>
        <v>0</v>
      </c>
      <c r="P68" s="11">
        <f t="shared" si="21"/>
        <v>0</v>
      </c>
      <c r="Q68" s="11">
        <f t="shared" si="21"/>
        <v>0</v>
      </c>
      <c r="R68" s="11">
        <f t="shared" si="21"/>
        <v>0</v>
      </c>
      <c r="T68" s="5">
        <f t="shared" si="4"/>
        <v>1</v>
      </c>
    </row>
    <row r="69" spans="1:20" x14ac:dyDescent="0.25">
      <c r="A69" s="6">
        <v>43466</v>
      </c>
      <c r="B69" s="11">
        <f t="shared" ref="B69:R69" si="22">B57</f>
        <v>0</v>
      </c>
      <c r="C69" s="11">
        <f t="shared" si="22"/>
        <v>0.77956989247311825</v>
      </c>
      <c r="D69" s="11">
        <f t="shared" si="22"/>
        <v>0</v>
      </c>
      <c r="E69" s="11">
        <f t="shared" si="22"/>
        <v>0</v>
      </c>
      <c r="F69" s="11">
        <f t="shared" si="22"/>
        <v>0</v>
      </c>
      <c r="G69" s="11">
        <f t="shared" si="22"/>
        <v>5.3763440860215058E-3</v>
      </c>
      <c r="H69" s="11">
        <f t="shared" si="22"/>
        <v>0.19623655913978494</v>
      </c>
      <c r="I69" s="11">
        <f t="shared" si="22"/>
        <v>1.8817204301075269E-2</v>
      </c>
      <c r="J69" s="11">
        <f t="shared" si="22"/>
        <v>0</v>
      </c>
      <c r="K69" s="11">
        <f t="shared" si="22"/>
        <v>0</v>
      </c>
      <c r="L69" s="11">
        <f t="shared" si="22"/>
        <v>0</v>
      </c>
      <c r="M69" s="11">
        <f t="shared" si="22"/>
        <v>0</v>
      </c>
      <c r="N69" s="11">
        <f t="shared" si="22"/>
        <v>0</v>
      </c>
      <c r="O69" s="11">
        <f t="shared" si="22"/>
        <v>0</v>
      </c>
      <c r="P69" s="11">
        <f t="shared" si="22"/>
        <v>0</v>
      </c>
      <c r="Q69" s="11">
        <f t="shared" si="22"/>
        <v>0</v>
      </c>
      <c r="R69" s="11">
        <f t="shared" si="22"/>
        <v>0</v>
      </c>
      <c r="T69" s="5">
        <f t="shared" ref="T69:T71" si="23">SUM(B69:S69)</f>
        <v>1</v>
      </c>
    </row>
    <row r="70" spans="1:20" x14ac:dyDescent="0.25">
      <c r="A70" s="6">
        <v>43497</v>
      </c>
      <c r="B70" s="11">
        <f t="shared" ref="B70:R70" si="24">B58</f>
        <v>0</v>
      </c>
      <c r="C70" s="11">
        <f t="shared" si="24"/>
        <v>0.77956989247311825</v>
      </c>
      <c r="D70" s="11">
        <f t="shared" si="24"/>
        <v>0</v>
      </c>
      <c r="E70" s="11">
        <f t="shared" si="24"/>
        <v>0</v>
      </c>
      <c r="F70" s="11">
        <f t="shared" si="24"/>
        <v>0</v>
      </c>
      <c r="G70" s="11">
        <f t="shared" si="24"/>
        <v>5.3763440860215058E-3</v>
      </c>
      <c r="H70" s="11">
        <f t="shared" si="24"/>
        <v>0.19623655913978494</v>
      </c>
      <c r="I70" s="11">
        <f t="shared" si="24"/>
        <v>1.8817204301075269E-2</v>
      </c>
      <c r="J70" s="11">
        <f t="shared" si="24"/>
        <v>0</v>
      </c>
      <c r="K70" s="11">
        <f t="shared" si="24"/>
        <v>0</v>
      </c>
      <c r="L70" s="11">
        <f t="shared" si="24"/>
        <v>0</v>
      </c>
      <c r="M70" s="11">
        <f t="shared" si="24"/>
        <v>0</v>
      </c>
      <c r="N70" s="11">
        <f t="shared" si="24"/>
        <v>0</v>
      </c>
      <c r="O70" s="11">
        <f t="shared" si="24"/>
        <v>0</v>
      </c>
      <c r="P70" s="11">
        <f t="shared" si="24"/>
        <v>0</v>
      </c>
      <c r="Q70" s="11">
        <f t="shared" si="24"/>
        <v>0</v>
      </c>
      <c r="R70" s="11">
        <f t="shared" si="24"/>
        <v>0</v>
      </c>
      <c r="T70" s="5">
        <f t="shared" si="23"/>
        <v>1</v>
      </c>
    </row>
    <row r="71" spans="1:20" x14ac:dyDescent="0.25">
      <c r="A71" s="6">
        <v>43525</v>
      </c>
      <c r="B71" s="11">
        <f t="shared" ref="B71:R71" si="25">B59</f>
        <v>0</v>
      </c>
      <c r="C71" s="11">
        <f t="shared" si="25"/>
        <v>0.77956989247311825</v>
      </c>
      <c r="D71" s="11">
        <f t="shared" si="25"/>
        <v>0</v>
      </c>
      <c r="E71" s="11">
        <f t="shared" si="25"/>
        <v>0</v>
      </c>
      <c r="F71" s="11">
        <f t="shared" si="25"/>
        <v>0</v>
      </c>
      <c r="G71" s="11">
        <f t="shared" si="25"/>
        <v>5.3763440860215058E-3</v>
      </c>
      <c r="H71" s="11">
        <f t="shared" si="25"/>
        <v>0.19623655913978494</v>
      </c>
      <c r="I71" s="11">
        <f t="shared" si="25"/>
        <v>1.8817204301075269E-2</v>
      </c>
      <c r="J71" s="11">
        <f t="shared" si="25"/>
        <v>0</v>
      </c>
      <c r="K71" s="11">
        <f t="shared" si="25"/>
        <v>0</v>
      </c>
      <c r="L71" s="11">
        <f t="shared" si="25"/>
        <v>0</v>
      </c>
      <c r="M71" s="11">
        <f t="shared" si="25"/>
        <v>0</v>
      </c>
      <c r="N71" s="11">
        <f t="shared" si="25"/>
        <v>0</v>
      </c>
      <c r="O71" s="11">
        <f t="shared" si="25"/>
        <v>0</v>
      </c>
      <c r="P71" s="11">
        <f t="shared" si="25"/>
        <v>0</v>
      </c>
      <c r="Q71" s="11">
        <f t="shared" si="25"/>
        <v>0</v>
      </c>
      <c r="R71" s="11">
        <f t="shared" si="25"/>
        <v>0</v>
      </c>
      <c r="T71" s="5">
        <f t="shared" si="23"/>
        <v>1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workbookViewId="0"/>
  </sheetViews>
  <sheetFormatPr defaultRowHeight="15" x14ac:dyDescent="0.25"/>
  <cols>
    <col min="1" max="1" width="11" bestFit="1" customWidth="1"/>
    <col min="2" max="2" width="10" bestFit="1" customWidth="1"/>
    <col min="3" max="3" width="13.42578125" bestFit="1" customWidth="1"/>
    <col min="4" max="4" width="10.7109375" bestFit="1" customWidth="1"/>
    <col min="5" max="7" width="10" bestFit="1" customWidth="1"/>
    <col min="8" max="8" width="11.7109375" bestFit="1" customWidth="1"/>
    <col min="9" max="9" width="10.7109375" bestFit="1" customWidth="1"/>
    <col min="10" max="10" width="10" bestFit="1" customWidth="1"/>
    <col min="11" max="12" width="9.42578125" bestFit="1" customWidth="1"/>
    <col min="13" max="14" width="9.7109375" bestFit="1" customWidth="1"/>
    <col min="15" max="17" width="9.42578125" bestFit="1" customWidth="1"/>
    <col min="18" max="18" width="10.7109375" bestFit="1" customWidth="1"/>
    <col min="20" max="20" width="11.5703125" bestFit="1" customWidth="1"/>
  </cols>
  <sheetData>
    <row r="1" spans="1:20" ht="28.5" x14ac:dyDescent="0.45">
      <c r="A1" s="3" t="s">
        <v>20</v>
      </c>
    </row>
    <row r="2" spans="1:20" x14ac:dyDescent="0.25">
      <c r="A2" t="s">
        <v>47</v>
      </c>
    </row>
    <row r="3" spans="1:20" x14ac:dyDescent="0.25">
      <c r="B3" t="s">
        <v>16</v>
      </c>
    </row>
    <row r="4" spans="1:20" x14ac:dyDescent="0.25">
      <c r="A4" t="s">
        <v>21</v>
      </c>
      <c r="B4" t="s">
        <v>0</v>
      </c>
      <c r="C4" t="s">
        <v>23</v>
      </c>
      <c r="D4" t="s">
        <v>24</v>
      </c>
      <c r="E4" t="s">
        <v>25</v>
      </c>
      <c r="F4" t="s">
        <v>26</v>
      </c>
      <c r="G4" t="s">
        <v>27</v>
      </c>
      <c r="H4" t="s">
        <v>28</v>
      </c>
      <c r="I4" t="s">
        <v>29</v>
      </c>
      <c r="J4" t="s">
        <v>30</v>
      </c>
      <c r="K4" t="s">
        <v>31</v>
      </c>
      <c r="L4" t="s">
        <v>14</v>
      </c>
      <c r="M4" t="s">
        <v>32</v>
      </c>
      <c r="N4" t="s">
        <v>33</v>
      </c>
      <c r="O4" t="s">
        <v>34</v>
      </c>
      <c r="P4" t="s">
        <v>35</v>
      </c>
      <c r="Q4" t="s">
        <v>36</v>
      </c>
      <c r="R4" t="s">
        <v>41</v>
      </c>
      <c r="T4" t="s">
        <v>13</v>
      </c>
    </row>
    <row r="5" spans="1:20" x14ac:dyDescent="0.25">
      <c r="A5" t="s">
        <v>1</v>
      </c>
      <c r="B5" s="1">
        <f>[1]KWHtoCC!G92</f>
        <v>1</v>
      </c>
      <c r="C5" s="1">
        <f>[2]BillstoCC!G36</f>
        <v>865</v>
      </c>
      <c r="D5" s="1">
        <f>[3]KWHtoCC!G65</f>
        <v>20</v>
      </c>
      <c r="E5" s="1">
        <f>[4]KWHtoCC!G94</f>
        <v>38</v>
      </c>
      <c r="F5" s="1">
        <f>[5]KWHtoCC!G90</f>
        <v>15</v>
      </c>
      <c r="G5" s="1">
        <f>[6]KWHtoCC!G113</f>
        <v>5</v>
      </c>
      <c r="H5" s="1">
        <f>[7]KWHtoCC!G90</f>
        <v>19</v>
      </c>
      <c r="I5" s="1">
        <f>[8]KWHtoCC!G90</f>
        <v>4</v>
      </c>
      <c r="J5" s="1">
        <f>[9]KWHtoCC!G65</f>
        <v>11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T5" s="2">
        <f>SUM(B5:S5)</f>
        <v>978</v>
      </c>
    </row>
    <row r="6" spans="1:20" x14ac:dyDescent="0.25">
      <c r="A6" t="s">
        <v>2</v>
      </c>
      <c r="B6" s="1">
        <f>[1]KWHtoCC!G93</f>
        <v>1</v>
      </c>
      <c r="C6" s="1">
        <f>[2]BillstoCC!G37</f>
        <v>865</v>
      </c>
      <c r="D6" s="1">
        <f>[3]KWHtoCC!G66</f>
        <v>20</v>
      </c>
      <c r="E6" s="1">
        <f>[4]KWHtoCC!G95</f>
        <v>38</v>
      </c>
      <c r="F6" s="1">
        <f>[5]KWHtoCC!G91</f>
        <v>15</v>
      </c>
      <c r="G6" s="1">
        <f>[6]KWHtoCC!G114</f>
        <v>5</v>
      </c>
      <c r="H6" s="1">
        <f>[7]KWHtoCC!G91</f>
        <v>18</v>
      </c>
      <c r="I6" s="1">
        <f>[8]KWHtoCC!G91</f>
        <v>4</v>
      </c>
      <c r="J6" s="1">
        <f>[9]KWHtoCC!G66</f>
        <v>11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T6" s="2">
        <f t="shared" ref="T6:T24" si="0">SUM(B6:S6)</f>
        <v>977</v>
      </c>
    </row>
    <row r="7" spans="1:20" x14ac:dyDescent="0.25">
      <c r="A7" t="s">
        <v>3</v>
      </c>
      <c r="B7" s="1">
        <f>[1]KWHtoCC!G94</f>
        <v>1</v>
      </c>
      <c r="C7" s="1">
        <f>[2]BillstoCC!G38</f>
        <v>866</v>
      </c>
      <c r="D7" s="1">
        <f>[3]KWHtoCC!G67</f>
        <v>20</v>
      </c>
      <c r="E7" s="1">
        <f>[4]KWHtoCC!G96</f>
        <v>38</v>
      </c>
      <c r="F7" s="1">
        <f>[5]KWHtoCC!G92</f>
        <v>15</v>
      </c>
      <c r="G7" s="1">
        <f>[6]KWHtoCC!G115</f>
        <v>5</v>
      </c>
      <c r="H7" s="1">
        <f>[7]KWHtoCC!G92</f>
        <v>18</v>
      </c>
      <c r="I7" s="1">
        <f>[8]KWHtoCC!G92</f>
        <v>4</v>
      </c>
      <c r="J7" s="1">
        <f>[9]KWHtoCC!G67</f>
        <v>11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T7" s="2">
        <f t="shared" si="0"/>
        <v>978</v>
      </c>
    </row>
    <row r="8" spans="1:20" x14ac:dyDescent="0.25">
      <c r="A8" t="s">
        <v>4</v>
      </c>
      <c r="B8" s="1">
        <f>[1]KWHtoCC!G95</f>
        <v>1</v>
      </c>
      <c r="C8" s="1">
        <f>[2]BillstoCC!G39</f>
        <v>864</v>
      </c>
      <c r="D8" s="1">
        <f>[3]KWHtoCC!G68</f>
        <v>20</v>
      </c>
      <c r="E8" s="1">
        <f>[4]KWHtoCC!G97</f>
        <v>38</v>
      </c>
      <c r="F8" s="1">
        <f>[5]KWHtoCC!G93</f>
        <v>15</v>
      </c>
      <c r="G8" s="1">
        <f>[6]KWHtoCC!G116</f>
        <v>5</v>
      </c>
      <c r="H8" s="1">
        <f>[7]KWHtoCC!G93</f>
        <v>18</v>
      </c>
      <c r="I8" s="1">
        <f>[8]KWHtoCC!G93</f>
        <v>4</v>
      </c>
      <c r="J8" s="1">
        <f>[9]KWHtoCC!G68</f>
        <v>11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T8" s="2">
        <f t="shared" si="0"/>
        <v>976</v>
      </c>
    </row>
    <row r="9" spans="1:20" x14ac:dyDescent="0.25">
      <c r="A9" t="s">
        <v>5</v>
      </c>
      <c r="B9" s="1">
        <f>[1]KWHtoCC!G96</f>
        <v>1</v>
      </c>
      <c r="C9" s="1">
        <f>[2]BillstoCC!G40</f>
        <v>864</v>
      </c>
      <c r="D9" s="1">
        <f>[3]KWHtoCC!G69</f>
        <v>20</v>
      </c>
      <c r="E9" s="1">
        <f>[4]KWHtoCC!G98</f>
        <v>38</v>
      </c>
      <c r="F9" s="1">
        <f>[5]KWHtoCC!G94</f>
        <v>15</v>
      </c>
      <c r="G9" s="1">
        <f>[6]KWHtoCC!G117</f>
        <v>5</v>
      </c>
      <c r="H9" s="1">
        <f>[7]KWHtoCC!G94</f>
        <v>18</v>
      </c>
      <c r="I9" s="1">
        <f>[8]KWHtoCC!G94</f>
        <v>4</v>
      </c>
      <c r="J9" s="1">
        <f>[9]KWHtoCC!G69</f>
        <v>11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T9" s="2">
        <f t="shared" si="0"/>
        <v>976</v>
      </c>
    </row>
    <row r="10" spans="1:20" x14ac:dyDescent="0.25">
      <c r="A10" t="s">
        <v>6</v>
      </c>
      <c r="B10" s="1">
        <f>[1]KWHtoCC!G97</f>
        <v>1</v>
      </c>
      <c r="C10" s="1">
        <f>[2]BillstoCC!G41</f>
        <v>889</v>
      </c>
      <c r="D10" s="4">
        <v>0</v>
      </c>
      <c r="E10" s="1">
        <f>[4]KWHtoCC!G99</f>
        <v>38</v>
      </c>
      <c r="F10" s="1">
        <f>[5]KWHtoCC!G95</f>
        <v>15</v>
      </c>
      <c r="G10" s="1">
        <f>[6]KWHtoCC!G118</f>
        <v>5</v>
      </c>
      <c r="H10" s="1">
        <f>[7]KWHtoCC!G95</f>
        <v>19</v>
      </c>
      <c r="I10" s="1">
        <f>[8]KWHtoCC!G95</f>
        <v>4</v>
      </c>
      <c r="J10" s="1">
        <f>[9]KWHtoCC!G70</f>
        <v>11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T10" s="2">
        <f t="shared" si="0"/>
        <v>982</v>
      </c>
    </row>
    <row r="11" spans="1:20" x14ac:dyDescent="0.25">
      <c r="A11" t="s">
        <v>7</v>
      </c>
      <c r="B11" s="1">
        <f>[1]KWHtoCC!G98</f>
        <v>1</v>
      </c>
      <c r="C11" s="1">
        <f>[2]BillstoCC!G42</f>
        <v>893</v>
      </c>
      <c r="D11" s="4">
        <v>0</v>
      </c>
      <c r="E11" s="1">
        <f>[4]KWHtoCC!G100</f>
        <v>38</v>
      </c>
      <c r="F11" s="1">
        <f>[5]KWHtoCC!G96</f>
        <v>15</v>
      </c>
      <c r="G11" s="1">
        <f>[6]KWHtoCC!G119</f>
        <v>5</v>
      </c>
      <c r="H11" s="1">
        <f>[7]KWHtoCC!G96</f>
        <v>19</v>
      </c>
      <c r="I11" s="1">
        <f>[8]KWHtoCC!G96</f>
        <v>4</v>
      </c>
      <c r="J11" s="1">
        <f>[9]KWHtoCC!G71</f>
        <v>11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T11" s="2">
        <f t="shared" si="0"/>
        <v>986</v>
      </c>
    </row>
    <row r="12" spans="1:20" x14ac:dyDescent="0.25">
      <c r="A12" t="s">
        <v>8</v>
      </c>
      <c r="B12" s="1">
        <f>[1]KWHtoCC!G99</f>
        <v>1</v>
      </c>
      <c r="C12" s="1">
        <f>[2]BillstoCC!G43</f>
        <v>889</v>
      </c>
      <c r="D12" s="4">
        <v>0</v>
      </c>
      <c r="E12" s="1">
        <f>[4]KWHtoCC!G101</f>
        <v>38</v>
      </c>
      <c r="F12" s="1">
        <f>[5]KWHtoCC!G97</f>
        <v>15</v>
      </c>
      <c r="G12" s="1">
        <f>[6]KWHtoCC!G120</f>
        <v>5</v>
      </c>
      <c r="H12" s="1">
        <f>[7]KWHtoCC!G97</f>
        <v>19</v>
      </c>
      <c r="I12" s="1">
        <f>[8]KWHtoCC!G97</f>
        <v>4</v>
      </c>
      <c r="J12" s="1">
        <f>[9]KWHtoCC!G72</f>
        <v>11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T12" s="2">
        <f t="shared" si="0"/>
        <v>982</v>
      </c>
    </row>
    <row r="13" spans="1:20" x14ac:dyDescent="0.25">
      <c r="A13" t="s">
        <v>9</v>
      </c>
      <c r="B13" s="1">
        <f>[1]KWHtoCC!G100</f>
        <v>1</v>
      </c>
      <c r="C13" s="1">
        <f>[2]BillstoCC!G44</f>
        <v>889</v>
      </c>
      <c r="D13" s="4">
        <v>0</v>
      </c>
      <c r="E13" s="1">
        <f>[4]KWHtoCC!G102</f>
        <v>38</v>
      </c>
      <c r="F13" s="1">
        <f>[5]KWHtoCC!G98</f>
        <v>15</v>
      </c>
      <c r="G13" s="1">
        <f>[6]KWHtoCC!G121</f>
        <v>5</v>
      </c>
      <c r="H13" s="1">
        <f>[7]KWHtoCC!G98</f>
        <v>19</v>
      </c>
      <c r="I13" s="1">
        <f>[8]KWHtoCC!G98</f>
        <v>4</v>
      </c>
      <c r="J13" s="1">
        <f>[9]KWHtoCC!G73</f>
        <v>11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T13" s="2">
        <f t="shared" si="0"/>
        <v>982</v>
      </c>
    </row>
    <row r="14" spans="1:20" x14ac:dyDescent="0.25">
      <c r="A14" t="s">
        <v>10</v>
      </c>
      <c r="B14" s="1">
        <f>[1]KWHtoCC!G101</f>
        <v>1</v>
      </c>
      <c r="C14" s="1">
        <f>[2]BillstoCC!G45</f>
        <v>864</v>
      </c>
      <c r="D14" s="1">
        <f>[3]KWHtoCC!G70</f>
        <v>22</v>
      </c>
      <c r="E14" s="1">
        <f>[4]KWHtoCC!G103</f>
        <v>38</v>
      </c>
      <c r="F14" s="1">
        <f>[5]KWHtoCC!G99</f>
        <v>15</v>
      </c>
      <c r="G14" s="1">
        <f>[6]KWHtoCC!G122</f>
        <v>5</v>
      </c>
      <c r="H14" s="1">
        <f>[7]KWHtoCC!G99</f>
        <v>18</v>
      </c>
      <c r="I14" s="1">
        <f>[8]KWHtoCC!G99</f>
        <v>4</v>
      </c>
      <c r="J14" s="1">
        <f>[9]KWHtoCC!G74</f>
        <v>11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T14" s="2">
        <f t="shared" si="0"/>
        <v>978</v>
      </c>
    </row>
    <row r="15" spans="1:20" x14ac:dyDescent="0.25">
      <c r="A15" t="s">
        <v>11</v>
      </c>
      <c r="B15" s="1">
        <f>[1]KWHtoCC!G102</f>
        <v>1</v>
      </c>
      <c r="C15" s="1">
        <f>[2]BillstoCC!G46</f>
        <v>862</v>
      </c>
      <c r="D15" s="1">
        <f>[3]KWHtoCC!G71</f>
        <v>22</v>
      </c>
      <c r="E15" s="1">
        <f>[4]KWHtoCC!G104</f>
        <v>38</v>
      </c>
      <c r="F15" s="1">
        <f>[5]KWHtoCC!G100</f>
        <v>15</v>
      </c>
      <c r="G15" s="1">
        <f>[6]KWHtoCC!G123</f>
        <v>5</v>
      </c>
      <c r="H15" s="1">
        <f>[7]KWHtoCC!G100</f>
        <v>18</v>
      </c>
      <c r="I15" s="1">
        <f>[8]KWHtoCC!G100</f>
        <v>4</v>
      </c>
      <c r="J15" s="1">
        <f>[9]KWHtoCC!G75</f>
        <v>11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T15" s="2">
        <f t="shared" si="0"/>
        <v>976</v>
      </c>
    </row>
    <row r="16" spans="1:20" x14ac:dyDescent="0.25">
      <c r="A16" t="s">
        <v>12</v>
      </c>
      <c r="B16" s="1">
        <f>[1]KWHtoCC!G103</f>
        <v>1</v>
      </c>
      <c r="C16" s="1">
        <f>[2]BillstoCC!G47</f>
        <v>859</v>
      </c>
      <c r="D16" s="1">
        <f>[3]KWHtoCC!G72</f>
        <v>22</v>
      </c>
      <c r="E16" s="1">
        <f>[4]KWHtoCC!G105</f>
        <v>38</v>
      </c>
      <c r="F16" s="1">
        <f>[5]KWHtoCC!G101</f>
        <v>15</v>
      </c>
      <c r="G16" s="1">
        <f>[6]KWHtoCC!G124</f>
        <v>5</v>
      </c>
      <c r="H16" s="1">
        <f>[7]KWHtoCC!G101</f>
        <v>18</v>
      </c>
      <c r="I16" s="1">
        <f>[8]KWHtoCC!G101</f>
        <v>4</v>
      </c>
      <c r="J16" s="1">
        <f>[9]KWHtoCC!G76</f>
        <v>11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T16" s="2">
        <f t="shared" si="0"/>
        <v>973</v>
      </c>
    </row>
    <row r="17" spans="1:20" x14ac:dyDescent="0.25">
      <c r="A17" s="7">
        <v>42736</v>
      </c>
      <c r="B17" s="1">
        <f>[1]KWHtoCC!G104</f>
        <v>1</v>
      </c>
      <c r="C17" s="1">
        <f>[2]BillstoCC!G48</f>
        <v>862</v>
      </c>
      <c r="D17" s="1">
        <f>[3]KWHtoCC!G73</f>
        <v>22</v>
      </c>
      <c r="E17" s="1">
        <f>[4]KWHtoCC!G106</f>
        <v>38</v>
      </c>
      <c r="F17" s="1">
        <f>[5]KWHtoCC!G102</f>
        <v>15</v>
      </c>
      <c r="G17" s="1">
        <f>[6]KWHtoCC!G125</f>
        <v>5</v>
      </c>
      <c r="H17" s="1">
        <f>[7]KWHtoCC!G102</f>
        <v>18</v>
      </c>
      <c r="I17" s="1">
        <f>[8]KWHtoCC!G102</f>
        <v>4</v>
      </c>
      <c r="J17" s="1">
        <f>[9]KWHtoCC!G77</f>
        <v>11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T17" s="2">
        <f t="shared" si="0"/>
        <v>976</v>
      </c>
    </row>
    <row r="18" spans="1:20" x14ac:dyDescent="0.25">
      <c r="A18" s="7">
        <v>42767</v>
      </c>
      <c r="B18" s="1">
        <f>[1]KWHtoCC!G105</f>
        <v>1</v>
      </c>
      <c r="C18" s="1">
        <f>[2]BillstoCC!G49</f>
        <v>860</v>
      </c>
      <c r="D18" s="1">
        <f>[3]KWHtoCC!G74</f>
        <v>22</v>
      </c>
      <c r="E18" s="1">
        <f>[4]KWHtoCC!G107</f>
        <v>38</v>
      </c>
      <c r="F18" s="1">
        <f>[5]KWHtoCC!G103</f>
        <v>15</v>
      </c>
      <c r="G18" s="1">
        <f>[6]KWHtoCC!G126</f>
        <v>5</v>
      </c>
      <c r="H18" s="1">
        <f>[7]KWHtoCC!G103</f>
        <v>18</v>
      </c>
      <c r="I18" s="1">
        <f>[8]KWHtoCC!G103</f>
        <v>4</v>
      </c>
      <c r="J18" s="1">
        <f>[9]KWHtoCC!G78</f>
        <v>11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T18" s="2">
        <f t="shared" si="0"/>
        <v>974</v>
      </c>
    </row>
    <row r="19" spans="1:20" x14ac:dyDescent="0.25">
      <c r="A19" s="7">
        <v>42795</v>
      </c>
      <c r="B19" s="1">
        <f>[1]KWHtoCC!G106</f>
        <v>1</v>
      </c>
      <c r="C19" s="1">
        <f>[2]BillstoCC!G50</f>
        <v>861</v>
      </c>
      <c r="D19" s="1">
        <f>[3]KWHtoCC!G75</f>
        <v>22</v>
      </c>
      <c r="E19" s="1">
        <f>[4]KWHtoCC!G108</f>
        <v>38</v>
      </c>
      <c r="F19" s="1">
        <f>[5]KWHtoCC!G104</f>
        <v>15</v>
      </c>
      <c r="G19" s="1">
        <f>[6]KWHtoCC!G127</f>
        <v>5</v>
      </c>
      <c r="H19" s="1">
        <f>[7]KWHtoCC!G104</f>
        <v>18</v>
      </c>
      <c r="I19" s="1">
        <f>[8]KWHtoCC!G104</f>
        <v>4</v>
      </c>
      <c r="J19" s="1">
        <f>[9]KWHtoCC!G79</f>
        <v>11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T19" s="2">
        <f t="shared" si="0"/>
        <v>975</v>
      </c>
    </row>
    <row r="20" spans="1:20" x14ac:dyDescent="0.25">
      <c r="A20" s="7">
        <v>42826</v>
      </c>
      <c r="B20" s="1">
        <f>[1]KWHtoCC!G107</f>
        <v>1</v>
      </c>
      <c r="C20" s="1">
        <f>[2]BillstoCC!G51</f>
        <v>862</v>
      </c>
      <c r="D20" s="1">
        <f>[3]KWHtoCC!G76</f>
        <v>22</v>
      </c>
      <c r="E20" s="1">
        <f>[4]KWHtoCC!G109</f>
        <v>38</v>
      </c>
      <c r="F20" s="1">
        <f>[5]KWHtoCC!G105</f>
        <v>14</v>
      </c>
      <c r="G20" s="1">
        <f>[6]KWHtoCC!G128</f>
        <v>5</v>
      </c>
      <c r="H20" s="1">
        <f>[7]KWHtoCC!G105</f>
        <v>18</v>
      </c>
      <c r="I20" s="1">
        <f>[8]KWHtoCC!G105</f>
        <v>4</v>
      </c>
      <c r="J20" s="1">
        <f>[9]KWHtoCC!G80</f>
        <v>11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T20" s="2">
        <f t="shared" si="0"/>
        <v>975</v>
      </c>
    </row>
    <row r="21" spans="1:20" x14ac:dyDescent="0.25">
      <c r="A21" s="7">
        <v>42856</v>
      </c>
      <c r="B21" s="1">
        <f>[1]KWHtoCC!G108</f>
        <v>1</v>
      </c>
      <c r="C21" s="1">
        <f>[2]BillstoCC!G52</f>
        <v>860</v>
      </c>
      <c r="D21" s="1">
        <f>[3]KWHtoCC!G77</f>
        <v>22</v>
      </c>
      <c r="E21" s="1">
        <f>[4]KWHtoCC!G110</f>
        <v>38</v>
      </c>
      <c r="F21" s="1">
        <f>[5]KWHtoCC!G106</f>
        <v>14</v>
      </c>
      <c r="G21" s="1">
        <f>[6]KWHtoCC!G129</f>
        <v>5</v>
      </c>
      <c r="H21" s="1">
        <f>[7]KWHtoCC!G106</f>
        <v>19</v>
      </c>
      <c r="I21" s="1">
        <f>[8]KWHtoCC!G106</f>
        <v>4</v>
      </c>
      <c r="J21" s="1">
        <f>[9]KWHtoCC!G81</f>
        <v>11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T21" s="2">
        <f t="shared" si="0"/>
        <v>974</v>
      </c>
    </row>
    <row r="22" spans="1:20" x14ac:dyDescent="0.25">
      <c r="A22" s="7">
        <v>42887</v>
      </c>
      <c r="B22" s="1">
        <f>[1]KWHtoCC!G109</f>
        <v>0</v>
      </c>
      <c r="C22" s="1">
        <f>[2]BillstoCC!G53</f>
        <v>0</v>
      </c>
      <c r="D22" s="4">
        <v>0</v>
      </c>
      <c r="E22" s="1">
        <f>[4]KWHtoCC!G111</f>
        <v>0</v>
      </c>
      <c r="F22" s="1">
        <f>[5]KWHtoCC!G107</f>
        <v>0</v>
      </c>
      <c r="G22" s="1">
        <f>[6]KWHtoCC!G130</f>
        <v>0</v>
      </c>
      <c r="H22" s="1">
        <f>[7]KWHtoCC!G107</f>
        <v>0</v>
      </c>
      <c r="I22" s="1">
        <f>[8]KWHtoCC!G107</f>
        <v>0</v>
      </c>
      <c r="J22" s="1">
        <f>[9]KWHtoCC!G82</f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T22" s="2">
        <f t="shared" si="0"/>
        <v>0</v>
      </c>
    </row>
    <row r="23" spans="1:20" x14ac:dyDescent="0.25">
      <c r="A23" s="7">
        <v>42917</v>
      </c>
      <c r="B23" s="1">
        <f>[1]KWHtoCC!G110</f>
        <v>0</v>
      </c>
      <c r="C23" s="1">
        <f>[2]BillstoCC!G54</f>
        <v>0</v>
      </c>
      <c r="D23" s="4">
        <v>0</v>
      </c>
      <c r="E23" s="1">
        <f>[4]KWHtoCC!G112</f>
        <v>0</v>
      </c>
      <c r="F23" s="1">
        <f>[5]KWHtoCC!G108</f>
        <v>0</v>
      </c>
      <c r="G23" s="1">
        <f>[6]KWHtoCC!G131</f>
        <v>0</v>
      </c>
      <c r="H23" s="1">
        <f>[7]KWHtoCC!G108</f>
        <v>0</v>
      </c>
      <c r="I23" s="1">
        <f>[8]KWHtoCC!G108</f>
        <v>0</v>
      </c>
      <c r="J23" s="1">
        <f>[9]KWHtoCC!G83</f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T23" s="2">
        <f t="shared" si="0"/>
        <v>0</v>
      </c>
    </row>
    <row r="24" spans="1:20" x14ac:dyDescent="0.25">
      <c r="A24" s="7">
        <v>42948</v>
      </c>
      <c r="B24" s="1">
        <f>[1]KWHtoCC!G111</f>
        <v>0</v>
      </c>
      <c r="C24" s="1">
        <f>[2]BillstoCC!G55</f>
        <v>0</v>
      </c>
      <c r="D24" s="4">
        <v>0</v>
      </c>
      <c r="E24" s="1">
        <f>[4]KWHtoCC!G113</f>
        <v>0</v>
      </c>
      <c r="F24" s="1">
        <f>[5]KWHtoCC!G109</f>
        <v>0</v>
      </c>
      <c r="G24" s="1">
        <f>[6]KWHtoCC!G132</f>
        <v>0</v>
      </c>
      <c r="H24" s="1">
        <f>[7]KWHtoCC!G109</f>
        <v>0</v>
      </c>
      <c r="I24" s="1">
        <f>[8]KWHtoCC!G109</f>
        <v>0</v>
      </c>
      <c r="J24" s="1">
        <f>[9]KWHtoCC!G84</f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T24" s="2">
        <f t="shared" si="0"/>
        <v>0</v>
      </c>
    </row>
    <row r="25" spans="1:20" x14ac:dyDescent="0.25">
      <c r="A25" s="7">
        <v>42979</v>
      </c>
      <c r="B25" s="1">
        <f>[1]KWHtoCC!G112</f>
        <v>0</v>
      </c>
      <c r="C25" s="1">
        <f>[2]BillstoCC!G56</f>
        <v>0</v>
      </c>
      <c r="D25" s="4">
        <v>0</v>
      </c>
      <c r="E25" s="1">
        <f>[4]KWHtoCC!G114</f>
        <v>0</v>
      </c>
      <c r="F25" s="1">
        <f>[5]KWHtoCC!G110</f>
        <v>0</v>
      </c>
      <c r="G25" s="1">
        <f>[6]KWHtoCC!G133</f>
        <v>0</v>
      </c>
      <c r="H25" s="1">
        <f>[7]KWHtoCC!G110</f>
        <v>0</v>
      </c>
      <c r="I25" s="1">
        <f>[8]KWHtoCC!G110</f>
        <v>0</v>
      </c>
      <c r="J25" s="1">
        <f>[9]KWHtoCC!G85</f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T25" s="2">
        <f t="shared" ref="T25:T28" si="1">SUM(B25:S25)</f>
        <v>0</v>
      </c>
    </row>
    <row r="26" spans="1:20" x14ac:dyDescent="0.25">
      <c r="A26" s="7">
        <v>43009</v>
      </c>
      <c r="B26" s="1">
        <f>[1]KWHtoCC!G113</f>
        <v>0</v>
      </c>
      <c r="C26" s="1">
        <f>[2]BillstoCC!G57</f>
        <v>0</v>
      </c>
      <c r="D26" s="1">
        <f>[3]KWHtoCC!G78</f>
        <v>0</v>
      </c>
      <c r="E26" s="1">
        <f>[4]KWHtoCC!G115</f>
        <v>0</v>
      </c>
      <c r="F26" s="1">
        <f>[5]KWHtoCC!G111</f>
        <v>0</v>
      </c>
      <c r="G26" s="1">
        <f>[6]KWHtoCC!G134</f>
        <v>0</v>
      </c>
      <c r="H26" s="1">
        <f>[7]KWHtoCC!G111</f>
        <v>0</v>
      </c>
      <c r="I26" s="1">
        <f>[8]KWHtoCC!G111</f>
        <v>0</v>
      </c>
      <c r="J26" s="1">
        <f>[9]KWHtoCC!G86</f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T26" s="2">
        <f t="shared" si="1"/>
        <v>0</v>
      </c>
    </row>
    <row r="27" spans="1:20" x14ac:dyDescent="0.25">
      <c r="A27" s="7">
        <v>43040</v>
      </c>
      <c r="B27" s="1">
        <f>[1]KWHtoCC!G114</f>
        <v>0</v>
      </c>
      <c r="C27" s="1">
        <f>[2]BillstoCC!G58</f>
        <v>0</v>
      </c>
      <c r="D27" s="1">
        <f>[3]KWHtoCC!G79</f>
        <v>0</v>
      </c>
      <c r="E27" s="1">
        <f>[4]KWHtoCC!G116</f>
        <v>0</v>
      </c>
      <c r="F27" s="1">
        <f>[5]KWHtoCC!G112</f>
        <v>0</v>
      </c>
      <c r="G27" s="1">
        <f>[6]KWHtoCC!G135</f>
        <v>0</v>
      </c>
      <c r="H27" s="1">
        <f>[7]KWHtoCC!G112</f>
        <v>0</v>
      </c>
      <c r="I27" s="1">
        <f>[8]KWHtoCC!G112</f>
        <v>0</v>
      </c>
      <c r="J27" s="1">
        <f>[9]KWHtoCC!G87</f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T27" s="2">
        <f t="shared" si="1"/>
        <v>0</v>
      </c>
    </row>
    <row r="28" spans="1:20" x14ac:dyDescent="0.25">
      <c r="A28" s="7">
        <v>43070</v>
      </c>
      <c r="B28" s="1">
        <f>[1]KWHtoCC!G115</f>
        <v>0</v>
      </c>
      <c r="C28" s="1">
        <f>[2]BillstoCC!G59</f>
        <v>0</v>
      </c>
      <c r="D28" s="1">
        <f>[3]KWHtoCC!G80</f>
        <v>0</v>
      </c>
      <c r="E28" s="1">
        <f>[4]KWHtoCC!G117</f>
        <v>0</v>
      </c>
      <c r="F28" s="1">
        <f>[5]KWHtoCC!G113</f>
        <v>0</v>
      </c>
      <c r="G28" s="1">
        <f>[6]KWHtoCC!G136</f>
        <v>0</v>
      </c>
      <c r="H28" s="1">
        <f>[7]KWHtoCC!G113</f>
        <v>0</v>
      </c>
      <c r="I28" s="1">
        <f>[8]KWHtoCC!G113</f>
        <v>0</v>
      </c>
      <c r="J28" s="1">
        <f>[9]KWHtoCC!G88</f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T28" s="2">
        <f t="shared" si="1"/>
        <v>0</v>
      </c>
    </row>
    <row r="31" spans="1:20" x14ac:dyDescent="0.25">
      <c r="A31" t="s">
        <v>47</v>
      </c>
      <c r="B31" t="s">
        <v>22</v>
      </c>
    </row>
    <row r="32" spans="1:20" x14ac:dyDescent="0.25">
      <c r="A32" t="s">
        <v>21</v>
      </c>
      <c r="B32" t="s">
        <v>0</v>
      </c>
      <c r="C32" t="s">
        <v>23</v>
      </c>
      <c r="D32" t="s">
        <v>24</v>
      </c>
      <c r="E32" t="s">
        <v>25</v>
      </c>
      <c r="F32" t="s">
        <v>26</v>
      </c>
      <c r="G32" t="s">
        <v>27</v>
      </c>
      <c r="H32" t="s">
        <v>28</v>
      </c>
      <c r="I32" t="s">
        <v>29</v>
      </c>
      <c r="J32" t="s">
        <v>30</v>
      </c>
      <c r="K32" t="s">
        <v>31</v>
      </c>
      <c r="L32" t="s">
        <v>14</v>
      </c>
      <c r="M32" t="s">
        <v>32</v>
      </c>
      <c r="N32" t="s">
        <v>33</v>
      </c>
      <c r="O32" t="s">
        <v>34</v>
      </c>
      <c r="P32" t="s">
        <v>35</v>
      </c>
      <c r="Q32" t="s">
        <v>36</v>
      </c>
      <c r="R32" t="s">
        <v>41</v>
      </c>
      <c r="T32" t="s">
        <v>13</v>
      </c>
    </row>
    <row r="33" spans="1:20" x14ac:dyDescent="0.25">
      <c r="A33" s="6" t="s">
        <v>1</v>
      </c>
      <c r="B33" s="11">
        <f t="shared" ref="B33:R33" si="2">B5/$T5</f>
        <v>1.0224948875255625E-3</v>
      </c>
      <c r="C33" s="11">
        <f t="shared" si="2"/>
        <v>0.88445807770961149</v>
      </c>
      <c r="D33" s="11">
        <f t="shared" si="2"/>
        <v>2.0449897750511249E-2</v>
      </c>
      <c r="E33" s="11">
        <f t="shared" si="2"/>
        <v>3.8854805725971372E-2</v>
      </c>
      <c r="F33" s="11">
        <f t="shared" si="2"/>
        <v>1.5337423312883436E-2</v>
      </c>
      <c r="G33" s="11">
        <f t="shared" si="2"/>
        <v>5.1124744376278121E-3</v>
      </c>
      <c r="H33" s="11">
        <f t="shared" si="2"/>
        <v>1.9427402862985686E-2</v>
      </c>
      <c r="I33" s="11">
        <f t="shared" si="2"/>
        <v>4.0899795501022499E-3</v>
      </c>
      <c r="J33" s="11">
        <f t="shared" si="2"/>
        <v>1.1247443762781187E-2</v>
      </c>
      <c r="K33" s="11">
        <f t="shared" si="2"/>
        <v>0</v>
      </c>
      <c r="L33" s="11">
        <f t="shared" si="2"/>
        <v>0</v>
      </c>
      <c r="M33" s="11">
        <f t="shared" si="2"/>
        <v>0</v>
      </c>
      <c r="N33" s="11">
        <f t="shared" si="2"/>
        <v>0</v>
      </c>
      <c r="O33" s="11">
        <f t="shared" si="2"/>
        <v>0</v>
      </c>
      <c r="P33" s="11">
        <f t="shared" si="2"/>
        <v>0</v>
      </c>
      <c r="Q33" s="11">
        <f t="shared" si="2"/>
        <v>0</v>
      </c>
      <c r="R33" s="11">
        <f t="shared" si="2"/>
        <v>0</v>
      </c>
      <c r="T33" s="5">
        <f>SUM(B33:S33)</f>
        <v>1</v>
      </c>
    </row>
    <row r="34" spans="1:20" x14ac:dyDescent="0.25">
      <c r="A34" s="6" t="s">
        <v>2</v>
      </c>
      <c r="B34" s="11">
        <f t="shared" ref="B34:R34" si="3">B6/$T6</f>
        <v>1.0235414534288639E-3</v>
      </c>
      <c r="C34" s="11">
        <f t="shared" si="3"/>
        <v>0.88536335721596726</v>
      </c>
      <c r="D34" s="11">
        <f t="shared" si="3"/>
        <v>2.0470829068577279E-2</v>
      </c>
      <c r="E34" s="11">
        <f t="shared" si="3"/>
        <v>3.8894575230296824E-2</v>
      </c>
      <c r="F34" s="11">
        <f t="shared" si="3"/>
        <v>1.5353121801432957E-2</v>
      </c>
      <c r="G34" s="11">
        <f t="shared" si="3"/>
        <v>5.1177072671443197E-3</v>
      </c>
      <c r="H34" s="11">
        <f t="shared" si="3"/>
        <v>1.8423746161719549E-2</v>
      </c>
      <c r="I34" s="11">
        <f t="shared" si="3"/>
        <v>4.0941658137154556E-3</v>
      </c>
      <c r="J34" s="11">
        <f t="shared" si="3"/>
        <v>1.1258955987717503E-2</v>
      </c>
      <c r="K34" s="11">
        <f t="shared" si="3"/>
        <v>0</v>
      </c>
      <c r="L34" s="11">
        <f t="shared" si="3"/>
        <v>0</v>
      </c>
      <c r="M34" s="11">
        <f t="shared" si="3"/>
        <v>0</v>
      </c>
      <c r="N34" s="11">
        <f t="shared" si="3"/>
        <v>0</v>
      </c>
      <c r="O34" s="11">
        <f t="shared" si="3"/>
        <v>0</v>
      </c>
      <c r="P34" s="11">
        <f t="shared" si="3"/>
        <v>0</v>
      </c>
      <c r="Q34" s="11">
        <f t="shared" si="3"/>
        <v>0</v>
      </c>
      <c r="R34" s="11">
        <f t="shared" si="3"/>
        <v>0</v>
      </c>
      <c r="T34" s="5">
        <f t="shared" ref="T34:T68" si="4">SUM(B34:S34)</f>
        <v>1.0000000000000002</v>
      </c>
    </row>
    <row r="35" spans="1:20" x14ac:dyDescent="0.25">
      <c r="A35" s="6" t="s">
        <v>3</v>
      </c>
      <c r="B35" s="11">
        <f t="shared" ref="B35:R35" si="5">B7/$T7</f>
        <v>1.0224948875255625E-3</v>
      </c>
      <c r="C35" s="11">
        <f t="shared" si="5"/>
        <v>0.88548057259713697</v>
      </c>
      <c r="D35" s="11">
        <f t="shared" si="5"/>
        <v>2.0449897750511249E-2</v>
      </c>
      <c r="E35" s="11">
        <f t="shared" si="5"/>
        <v>3.8854805725971372E-2</v>
      </c>
      <c r="F35" s="11">
        <f t="shared" si="5"/>
        <v>1.5337423312883436E-2</v>
      </c>
      <c r="G35" s="11">
        <f t="shared" si="5"/>
        <v>5.1124744376278121E-3</v>
      </c>
      <c r="H35" s="11">
        <f t="shared" si="5"/>
        <v>1.8404907975460124E-2</v>
      </c>
      <c r="I35" s="11">
        <f t="shared" si="5"/>
        <v>4.0899795501022499E-3</v>
      </c>
      <c r="J35" s="11">
        <f t="shared" si="5"/>
        <v>1.1247443762781187E-2</v>
      </c>
      <c r="K35" s="11">
        <f t="shared" si="5"/>
        <v>0</v>
      </c>
      <c r="L35" s="11">
        <f t="shared" si="5"/>
        <v>0</v>
      </c>
      <c r="M35" s="11">
        <f t="shared" si="5"/>
        <v>0</v>
      </c>
      <c r="N35" s="11">
        <f t="shared" si="5"/>
        <v>0</v>
      </c>
      <c r="O35" s="11">
        <f t="shared" si="5"/>
        <v>0</v>
      </c>
      <c r="P35" s="11">
        <f t="shared" si="5"/>
        <v>0</v>
      </c>
      <c r="Q35" s="11">
        <f t="shared" si="5"/>
        <v>0</v>
      </c>
      <c r="R35" s="11">
        <f t="shared" si="5"/>
        <v>0</v>
      </c>
      <c r="T35" s="5">
        <f t="shared" si="4"/>
        <v>1</v>
      </c>
    </row>
    <row r="36" spans="1:20" x14ac:dyDescent="0.25">
      <c r="A36" s="6" t="s">
        <v>4</v>
      </c>
      <c r="B36" s="11">
        <f t="shared" ref="B36:R36" si="6">B8/$T8</f>
        <v>1.0245901639344263E-3</v>
      </c>
      <c r="C36" s="11">
        <f t="shared" si="6"/>
        <v>0.88524590163934425</v>
      </c>
      <c r="D36" s="11">
        <f t="shared" si="6"/>
        <v>2.0491803278688523E-2</v>
      </c>
      <c r="E36" s="11">
        <f t="shared" si="6"/>
        <v>3.8934426229508198E-2</v>
      </c>
      <c r="F36" s="11">
        <f t="shared" si="6"/>
        <v>1.5368852459016393E-2</v>
      </c>
      <c r="G36" s="11">
        <f t="shared" si="6"/>
        <v>5.1229508196721308E-3</v>
      </c>
      <c r="H36" s="11">
        <f t="shared" si="6"/>
        <v>1.8442622950819672E-2</v>
      </c>
      <c r="I36" s="11">
        <f t="shared" si="6"/>
        <v>4.0983606557377051E-3</v>
      </c>
      <c r="J36" s="11">
        <f t="shared" si="6"/>
        <v>1.1270491803278689E-2</v>
      </c>
      <c r="K36" s="11">
        <f t="shared" si="6"/>
        <v>0</v>
      </c>
      <c r="L36" s="11">
        <f t="shared" si="6"/>
        <v>0</v>
      </c>
      <c r="M36" s="11">
        <f t="shared" si="6"/>
        <v>0</v>
      </c>
      <c r="N36" s="11">
        <f t="shared" si="6"/>
        <v>0</v>
      </c>
      <c r="O36" s="11">
        <f t="shared" si="6"/>
        <v>0</v>
      </c>
      <c r="P36" s="11">
        <f t="shared" si="6"/>
        <v>0</v>
      </c>
      <c r="Q36" s="11">
        <f t="shared" si="6"/>
        <v>0</v>
      </c>
      <c r="R36" s="11">
        <f t="shared" si="6"/>
        <v>0</v>
      </c>
      <c r="T36" s="5">
        <f t="shared" si="4"/>
        <v>0.99999999999999989</v>
      </c>
    </row>
    <row r="37" spans="1:20" x14ac:dyDescent="0.25">
      <c r="A37" s="6" t="s">
        <v>5</v>
      </c>
      <c r="B37" s="11">
        <f t="shared" ref="B37:R37" si="7">B9/$T9</f>
        <v>1.0245901639344263E-3</v>
      </c>
      <c r="C37" s="11">
        <f t="shared" si="7"/>
        <v>0.88524590163934425</v>
      </c>
      <c r="D37" s="11">
        <f t="shared" si="7"/>
        <v>2.0491803278688523E-2</v>
      </c>
      <c r="E37" s="11">
        <f t="shared" si="7"/>
        <v>3.8934426229508198E-2</v>
      </c>
      <c r="F37" s="11">
        <f t="shared" si="7"/>
        <v>1.5368852459016393E-2</v>
      </c>
      <c r="G37" s="11">
        <f t="shared" si="7"/>
        <v>5.1229508196721308E-3</v>
      </c>
      <c r="H37" s="11">
        <f t="shared" si="7"/>
        <v>1.8442622950819672E-2</v>
      </c>
      <c r="I37" s="11">
        <f t="shared" si="7"/>
        <v>4.0983606557377051E-3</v>
      </c>
      <c r="J37" s="11">
        <f t="shared" si="7"/>
        <v>1.1270491803278689E-2</v>
      </c>
      <c r="K37" s="11">
        <f t="shared" si="7"/>
        <v>0</v>
      </c>
      <c r="L37" s="11">
        <f t="shared" si="7"/>
        <v>0</v>
      </c>
      <c r="M37" s="11">
        <f t="shared" si="7"/>
        <v>0</v>
      </c>
      <c r="N37" s="11">
        <f t="shared" si="7"/>
        <v>0</v>
      </c>
      <c r="O37" s="11">
        <f t="shared" si="7"/>
        <v>0</v>
      </c>
      <c r="P37" s="11">
        <f t="shared" si="7"/>
        <v>0</v>
      </c>
      <c r="Q37" s="11">
        <f t="shared" si="7"/>
        <v>0</v>
      </c>
      <c r="R37" s="11">
        <f t="shared" si="7"/>
        <v>0</v>
      </c>
      <c r="T37" s="5">
        <f t="shared" si="4"/>
        <v>0.99999999999999989</v>
      </c>
    </row>
    <row r="38" spans="1:20" x14ac:dyDescent="0.25">
      <c r="A38" s="6" t="s">
        <v>6</v>
      </c>
      <c r="B38" s="11">
        <f t="shared" ref="B38:R38" si="8">B10/$T10</f>
        <v>1.0183299389002036E-3</v>
      </c>
      <c r="C38" s="11">
        <f t="shared" si="8"/>
        <v>0.90529531568228105</v>
      </c>
      <c r="D38" s="11">
        <f t="shared" si="8"/>
        <v>0</v>
      </c>
      <c r="E38" s="11">
        <f t="shared" si="8"/>
        <v>3.8696537678207736E-2</v>
      </c>
      <c r="F38" s="11">
        <f t="shared" si="8"/>
        <v>1.5274949083503055E-2</v>
      </c>
      <c r="G38" s="11">
        <f t="shared" si="8"/>
        <v>5.0916496945010185E-3</v>
      </c>
      <c r="H38" s="11">
        <f t="shared" si="8"/>
        <v>1.9348268839103868E-2</v>
      </c>
      <c r="I38" s="11">
        <f t="shared" si="8"/>
        <v>4.0733197556008143E-3</v>
      </c>
      <c r="J38" s="11">
        <f t="shared" si="8"/>
        <v>1.1201629327902239E-2</v>
      </c>
      <c r="K38" s="11">
        <f t="shared" si="8"/>
        <v>0</v>
      </c>
      <c r="L38" s="11">
        <f t="shared" si="8"/>
        <v>0</v>
      </c>
      <c r="M38" s="11">
        <f t="shared" si="8"/>
        <v>0</v>
      </c>
      <c r="N38" s="11">
        <f t="shared" si="8"/>
        <v>0</v>
      </c>
      <c r="O38" s="11">
        <f t="shared" si="8"/>
        <v>0</v>
      </c>
      <c r="P38" s="11">
        <f t="shared" si="8"/>
        <v>0</v>
      </c>
      <c r="Q38" s="11">
        <f t="shared" si="8"/>
        <v>0</v>
      </c>
      <c r="R38" s="11">
        <f t="shared" si="8"/>
        <v>0</v>
      </c>
      <c r="T38" s="5">
        <f t="shared" si="4"/>
        <v>0.99999999999999989</v>
      </c>
    </row>
    <row r="39" spans="1:20" x14ac:dyDescent="0.25">
      <c r="A39" s="6" t="s">
        <v>7</v>
      </c>
      <c r="B39" s="11">
        <f t="shared" ref="B39:R39" si="9">B11/$T11</f>
        <v>1.0141987829614604E-3</v>
      </c>
      <c r="C39" s="11">
        <f t="shared" si="9"/>
        <v>0.90567951318458417</v>
      </c>
      <c r="D39" s="11">
        <f t="shared" si="9"/>
        <v>0</v>
      </c>
      <c r="E39" s="11">
        <f t="shared" si="9"/>
        <v>3.8539553752535496E-2</v>
      </c>
      <c r="F39" s="11">
        <f t="shared" si="9"/>
        <v>1.5212981744421906E-2</v>
      </c>
      <c r="G39" s="11">
        <f t="shared" si="9"/>
        <v>5.0709939148073022E-3</v>
      </c>
      <c r="H39" s="11">
        <f t="shared" si="9"/>
        <v>1.9269776876267748E-2</v>
      </c>
      <c r="I39" s="11">
        <f t="shared" si="9"/>
        <v>4.0567951318458417E-3</v>
      </c>
      <c r="J39" s="11">
        <f t="shared" si="9"/>
        <v>1.1156186612576065E-2</v>
      </c>
      <c r="K39" s="11">
        <f t="shared" si="9"/>
        <v>0</v>
      </c>
      <c r="L39" s="11">
        <f t="shared" si="9"/>
        <v>0</v>
      </c>
      <c r="M39" s="11">
        <f t="shared" si="9"/>
        <v>0</v>
      </c>
      <c r="N39" s="11">
        <f t="shared" si="9"/>
        <v>0</v>
      </c>
      <c r="O39" s="11">
        <f t="shared" si="9"/>
        <v>0</v>
      </c>
      <c r="P39" s="11">
        <f t="shared" si="9"/>
        <v>0</v>
      </c>
      <c r="Q39" s="11">
        <f t="shared" si="9"/>
        <v>0</v>
      </c>
      <c r="R39" s="11">
        <f t="shared" si="9"/>
        <v>0</v>
      </c>
      <c r="T39" s="5">
        <f t="shared" si="4"/>
        <v>1</v>
      </c>
    </row>
    <row r="40" spans="1:20" x14ac:dyDescent="0.25">
      <c r="A40" s="6" t="s">
        <v>8</v>
      </c>
      <c r="B40" s="11">
        <f t="shared" ref="B40:R40" si="10">B12/$T12</f>
        <v>1.0183299389002036E-3</v>
      </c>
      <c r="C40" s="11">
        <f t="shared" si="10"/>
        <v>0.90529531568228105</v>
      </c>
      <c r="D40" s="11">
        <f t="shared" si="10"/>
        <v>0</v>
      </c>
      <c r="E40" s="11">
        <f t="shared" si="10"/>
        <v>3.8696537678207736E-2</v>
      </c>
      <c r="F40" s="11">
        <f t="shared" si="10"/>
        <v>1.5274949083503055E-2</v>
      </c>
      <c r="G40" s="11">
        <f t="shared" si="10"/>
        <v>5.0916496945010185E-3</v>
      </c>
      <c r="H40" s="11">
        <f t="shared" si="10"/>
        <v>1.9348268839103868E-2</v>
      </c>
      <c r="I40" s="11">
        <f t="shared" si="10"/>
        <v>4.0733197556008143E-3</v>
      </c>
      <c r="J40" s="11">
        <f t="shared" si="10"/>
        <v>1.1201629327902239E-2</v>
      </c>
      <c r="K40" s="11">
        <f t="shared" si="10"/>
        <v>0</v>
      </c>
      <c r="L40" s="11">
        <f t="shared" si="10"/>
        <v>0</v>
      </c>
      <c r="M40" s="11">
        <f t="shared" si="10"/>
        <v>0</v>
      </c>
      <c r="N40" s="11">
        <f t="shared" si="10"/>
        <v>0</v>
      </c>
      <c r="O40" s="11">
        <f t="shared" si="10"/>
        <v>0</v>
      </c>
      <c r="P40" s="11">
        <f t="shared" si="10"/>
        <v>0</v>
      </c>
      <c r="Q40" s="11">
        <f t="shared" si="10"/>
        <v>0</v>
      </c>
      <c r="R40" s="11">
        <f t="shared" si="10"/>
        <v>0</v>
      </c>
      <c r="T40" s="5">
        <f t="shared" si="4"/>
        <v>0.99999999999999989</v>
      </c>
    </row>
    <row r="41" spans="1:20" x14ac:dyDescent="0.25">
      <c r="A41" s="6" t="s">
        <v>9</v>
      </c>
      <c r="B41" s="11">
        <f t="shared" ref="B41:R41" si="11">B13/$T13</f>
        <v>1.0183299389002036E-3</v>
      </c>
      <c r="C41" s="11">
        <f t="shared" si="11"/>
        <v>0.90529531568228105</v>
      </c>
      <c r="D41" s="11">
        <f t="shared" si="11"/>
        <v>0</v>
      </c>
      <c r="E41" s="11">
        <f t="shared" si="11"/>
        <v>3.8696537678207736E-2</v>
      </c>
      <c r="F41" s="11">
        <f t="shared" si="11"/>
        <v>1.5274949083503055E-2</v>
      </c>
      <c r="G41" s="11">
        <f t="shared" si="11"/>
        <v>5.0916496945010185E-3</v>
      </c>
      <c r="H41" s="11">
        <f t="shared" si="11"/>
        <v>1.9348268839103868E-2</v>
      </c>
      <c r="I41" s="11">
        <f t="shared" si="11"/>
        <v>4.0733197556008143E-3</v>
      </c>
      <c r="J41" s="11">
        <f t="shared" si="11"/>
        <v>1.1201629327902239E-2</v>
      </c>
      <c r="K41" s="11">
        <f t="shared" si="11"/>
        <v>0</v>
      </c>
      <c r="L41" s="11">
        <f t="shared" si="11"/>
        <v>0</v>
      </c>
      <c r="M41" s="11">
        <f t="shared" si="11"/>
        <v>0</v>
      </c>
      <c r="N41" s="11">
        <f t="shared" si="11"/>
        <v>0</v>
      </c>
      <c r="O41" s="11">
        <f t="shared" si="11"/>
        <v>0</v>
      </c>
      <c r="P41" s="11">
        <f t="shared" si="11"/>
        <v>0</v>
      </c>
      <c r="Q41" s="11">
        <f t="shared" si="11"/>
        <v>0</v>
      </c>
      <c r="R41" s="11">
        <f t="shared" si="11"/>
        <v>0</v>
      </c>
      <c r="T41" s="5">
        <f t="shared" si="4"/>
        <v>0.99999999999999989</v>
      </c>
    </row>
    <row r="42" spans="1:20" x14ac:dyDescent="0.25">
      <c r="A42" s="6" t="s">
        <v>10</v>
      </c>
      <c r="B42" s="11">
        <f t="shared" ref="B42:R42" si="12">B14/$T14</f>
        <v>1.0224948875255625E-3</v>
      </c>
      <c r="C42" s="11">
        <f t="shared" si="12"/>
        <v>0.8834355828220859</v>
      </c>
      <c r="D42" s="11">
        <f t="shared" si="12"/>
        <v>2.2494887525562373E-2</v>
      </c>
      <c r="E42" s="11">
        <f t="shared" si="12"/>
        <v>3.8854805725971372E-2</v>
      </c>
      <c r="F42" s="11">
        <f t="shared" si="12"/>
        <v>1.5337423312883436E-2</v>
      </c>
      <c r="G42" s="11">
        <f t="shared" si="12"/>
        <v>5.1124744376278121E-3</v>
      </c>
      <c r="H42" s="11">
        <f t="shared" si="12"/>
        <v>1.8404907975460124E-2</v>
      </c>
      <c r="I42" s="11">
        <f t="shared" si="12"/>
        <v>4.0899795501022499E-3</v>
      </c>
      <c r="J42" s="11">
        <f t="shared" si="12"/>
        <v>1.1247443762781187E-2</v>
      </c>
      <c r="K42" s="11">
        <f t="shared" si="12"/>
        <v>0</v>
      </c>
      <c r="L42" s="11">
        <f t="shared" si="12"/>
        <v>0</v>
      </c>
      <c r="M42" s="11">
        <f t="shared" si="12"/>
        <v>0</v>
      </c>
      <c r="N42" s="11">
        <f t="shared" si="12"/>
        <v>0</v>
      </c>
      <c r="O42" s="11">
        <f t="shared" si="12"/>
        <v>0</v>
      </c>
      <c r="P42" s="11">
        <f t="shared" si="12"/>
        <v>0</v>
      </c>
      <c r="Q42" s="11">
        <f t="shared" si="12"/>
        <v>0</v>
      </c>
      <c r="R42" s="11">
        <f t="shared" si="12"/>
        <v>0</v>
      </c>
      <c r="T42" s="5">
        <f t="shared" si="4"/>
        <v>1</v>
      </c>
    </row>
    <row r="43" spans="1:20" x14ac:dyDescent="0.25">
      <c r="A43" s="6" t="s">
        <v>11</v>
      </c>
      <c r="B43" s="11">
        <f t="shared" ref="B43:R43" si="13">B15/$T15</f>
        <v>1.0245901639344263E-3</v>
      </c>
      <c r="C43" s="11">
        <f t="shared" si="13"/>
        <v>0.88319672131147542</v>
      </c>
      <c r="D43" s="11">
        <f t="shared" si="13"/>
        <v>2.2540983606557378E-2</v>
      </c>
      <c r="E43" s="11">
        <f t="shared" si="13"/>
        <v>3.8934426229508198E-2</v>
      </c>
      <c r="F43" s="11">
        <f t="shared" si="13"/>
        <v>1.5368852459016393E-2</v>
      </c>
      <c r="G43" s="11">
        <f t="shared" si="13"/>
        <v>5.1229508196721308E-3</v>
      </c>
      <c r="H43" s="11">
        <f t="shared" si="13"/>
        <v>1.8442622950819672E-2</v>
      </c>
      <c r="I43" s="11">
        <f t="shared" si="13"/>
        <v>4.0983606557377051E-3</v>
      </c>
      <c r="J43" s="11">
        <f t="shared" si="13"/>
        <v>1.1270491803278689E-2</v>
      </c>
      <c r="K43" s="11">
        <f t="shared" si="13"/>
        <v>0</v>
      </c>
      <c r="L43" s="11">
        <f t="shared" si="13"/>
        <v>0</v>
      </c>
      <c r="M43" s="11">
        <f t="shared" si="13"/>
        <v>0</v>
      </c>
      <c r="N43" s="11">
        <f t="shared" si="13"/>
        <v>0</v>
      </c>
      <c r="O43" s="11">
        <f t="shared" si="13"/>
        <v>0</v>
      </c>
      <c r="P43" s="11">
        <f t="shared" si="13"/>
        <v>0</v>
      </c>
      <c r="Q43" s="11">
        <f t="shared" si="13"/>
        <v>0</v>
      </c>
      <c r="R43" s="11">
        <f t="shared" si="13"/>
        <v>0</v>
      </c>
      <c r="T43" s="5">
        <f t="shared" si="4"/>
        <v>1</v>
      </c>
    </row>
    <row r="44" spans="1:20" x14ac:dyDescent="0.25">
      <c r="A44" s="6" t="s">
        <v>12</v>
      </c>
      <c r="B44" s="11">
        <f t="shared" ref="B44:R44" si="14">B16/$T16</f>
        <v>1.0277492291880781E-3</v>
      </c>
      <c r="C44" s="11">
        <f t="shared" si="14"/>
        <v>0.88283658787255914</v>
      </c>
      <c r="D44" s="11">
        <f t="shared" si="14"/>
        <v>2.2610483042137718E-2</v>
      </c>
      <c r="E44" s="11">
        <f t="shared" si="14"/>
        <v>3.9054470709146971E-2</v>
      </c>
      <c r="F44" s="11">
        <f t="shared" si="14"/>
        <v>1.5416238437821172E-2</v>
      </c>
      <c r="G44" s="11">
        <f t="shared" si="14"/>
        <v>5.1387461459403904E-3</v>
      </c>
      <c r="H44" s="11">
        <f t="shared" si="14"/>
        <v>1.8499486125385406E-2</v>
      </c>
      <c r="I44" s="11">
        <f t="shared" si="14"/>
        <v>4.1109969167523125E-3</v>
      </c>
      <c r="J44" s="11">
        <f t="shared" si="14"/>
        <v>1.1305241521068859E-2</v>
      </c>
      <c r="K44" s="11">
        <f t="shared" si="14"/>
        <v>0</v>
      </c>
      <c r="L44" s="11">
        <f t="shared" si="14"/>
        <v>0</v>
      </c>
      <c r="M44" s="11">
        <f t="shared" si="14"/>
        <v>0</v>
      </c>
      <c r="N44" s="11">
        <f t="shared" si="14"/>
        <v>0</v>
      </c>
      <c r="O44" s="11">
        <f t="shared" si="14"/>
        <v>0</v>
      </c>
      <c r="P44" s="11">
        <f t="shared" si="14"/>
        <v>0</v>
      </c>
      <c r="Q44" s="11">
        <f t="shared" si="14"/>
        <v>0</v>
      </c>
      <c r="R44" s="11">
        <f t="shared" si="14"/>
        <v>0</v>
      </c>
      <c r="T44" s="5">
        <f t="shared" si="4"/>
        <v>1</v>
      </c>
    </row>
    <row r="45" spans="1:20" x14ac:dyDescent="0.25">
      <c r="A45" s="6">
        <v>42736</v>
      </c>
      <c r="B45" s="11">
        <f t="shared" ref="B45:R45" si="15">B17/$T17</f>
        <v>1.0245901639344263E-3</v>
      </c>
      <c r="C45" s="11">
        <f t="shared" si="15"/>
        <v>0.88319672131147542</v>
      </c>
      <c r="D45" s="11">
        <f t="shared" si="15"/>
        <v>2.2540983606557378E-2</v>
      </c>
      <c r="E45" s="11">
        <f t="shared" si="15"/>
        <v>3.8934426229508198E-2</v>
      </c>
      <c r="F45" s="11">
        <f t="shared" si="15"/>
        <v>1.5368852459016393E-2</v>
      </c>
      <c r="G45" s="11">
        <f t="shared" si="15"/>
        <v>5.1229508196721308E-3</v>
      </c>
      <c r="H45" s="11">
        <f t="shared" si="15"/>
        <v>1.8442622950819672E-2</v>
      </c>
      <c r="I45" s="11">
        <f t="shared" si="15"/>
        <v>4.0983606557377051E-3</v>
      </c>
      <c r="J45" s="11">
        <f t="shared" si="15"/>
        <v>1.1270491803278689E-2</v>
      </c>
      <c r="K45" s="11">
        <f t="shared" si="15"/>
        <v>0</v>
      </c>
      <c r="L45" s="11">
        <f t="shared" si="15"/>
        <v>0</v>
      </c>
      <c r="M45" s="11">
        <f t="shared" si="15"/>
        <v>0</v>
      </c>
      <c r="N45" s="11">
        <f t="shared" si="15"/>
        <v>0</v>
      </c>
      <c r="O45" s="11">
        <f t="shared" si="15"/>
        <v>0</v>
      </c>
      <c r="P45" s="11">
        <f t="shared" si="15"/>
        <v>0</v>
      </c>
      <c r="Q45" s="11">
        <f t="shared" si="15"/>
        <v>0</v>
      </c>
      <c r="R45" s="11">
        <f t="shared" si="15"/>
        <v>0</v>
      </c>
      <c r="T45" s="5">
        <f t="shared" si="4"/>
        <v>1</v>
      </c>
    </row>
    <row r="46" spans="1:20" x14ac:dyDescent="0.25">
      <c r="A46" s="6">
        <v>42767</v>
      </c>
      <c r="B46" s="11">
        <f t="shared" ref="B46:R46" si="16">B18/$T18</f>
        <v>1.026694045174538E-3</v>
      </c>
      <c r="C46" s="11">
        <f t="shared" si="16"/>
        <v>0.88295687885010266</v>
      </c>
      <c r="D46" s="11">
        <f t="shared" si="16"/>
        <v>2.2587268993839837E-2</v>
      </c>
      <c r="E46" s="11">
        <f t="shared" si="16"/>
        <v>3.9014373716632446E-2</v>
      </c>
      <c r="F46" s="11">
        <f t="shared" si="16"/>
        <v>1.5400410677618069E-2</v>
      </c>
      <c r="G46" s="11">
        <f t="shared" si="16"/>
        <v>5.1334702258726897E-3</v>
      </c>
      <c r="H46" s="11">
        <f t="shared" si="16"/>
        <v>1.8480492813141684E-2</v>
      </c>
      <c r="I46" s="11">
        <f t="shared" si="16"/>
        <v>4.1067761806981521E-3</v>
      </c>
      <c r="J46" s="11">
        <f t="shared" si="16"/>
        <v>1.1293634496919919E-2</v>
      </c>
      <c r="K46" s="11">
        <f t="shared" si="16"/>
        <v>0</v>
      </c>
      <c r="L46" s="11">
        <f t="shared" si="16"/>
        <v>0</v>
      </c>
      <c r="M46" s="11">
        <f t="shared" si="16"/>
        <v>0</v>
      </c>
      <c r="N46" s="11">
        <f t="shared" si="16"/>
        <v>0</v>
      </c>
      <c r="O46" s="11">
        <f t="shared" si="16"/>
        <v>0</v>
      </c>
      <c r="P46" s="11">
        <f t="shared" si="16"/>
        <v>0</v>
      </c>
      <c r="Q46" s="11">
        <f t="shared" si="16"/>
        <v>0</v>
      </c>
      <c r="R46" s="11">
        <f t="shared" si="16"/>
        <v>0</v>
      </c>
      <c r="T46" s="5">
        <f t="shared" si="4"/>
        <v>0.99999999999999989</v>
      </c>
    </row>
    <row r="47" spans="1:20" x14ac:dyDescent="0.25">
      <c r="A47" s="6">
        <v>42795</v>
      </c>
      <c r="B47" s="11">
        <f t="shared" ref="B47:R47" si="17">B19/$T19</f>
        <v>1.0256410256410256E-3</v>
      </c>
      <c r="C47" s="11">
        <f t="shared" si="17"/>
        <v>0.88307692307692309</v>
      </c>
      <c r="D47" s="11">
        <f t="shared" si="17"/>
        <v>2.2564102564102566E-2</v>
      </c>
      <c r="E47" s="11">
        <f t="shared" si="17"/>
        <v>3.8974358974358976E-2</v>
      </c>
      <c r="F47" s="11">
        <f t="shared" si="17"/>
        <v>1.5384615384615385E-2</v>
      </c>
      <c r="G47" s="11">
        <f t="shared" si="17"/>
        <v>5.1282051282051282E-3</v>
      </c>
      <c r="H47" s="11">
        <f t="shared" si="17"/>
        <v>1.8461538461538463E-2</v>
      </c>
      <c r="I47" s="11">
        <f t="shared" si="17"/>
        <v>4.1025641025641026E-3</v>
      </c>
      <c r="J47" s="11">
        <f t="shared" si="17"/>
        <v>1.1282051282051283E-2</v>
      </c>
      <c r="K47" s="11">
        <f t="shared" si="17"/>
        <v>0</v>
      </c>
      <c r="L47" s="11">
        <f t="shared" si="17"/>
        <v>0</v>
      </c>
      <c r="M47" s="11">
        <f t="shared" si="17"/>
        <v>0</v>
      </c>
      <c r="N47" s="11">
        <f t="shared" si="17"/>
        <v>0</v>
      </c>
      <c r="O47" s="11">
        <f t="shared" si="17"/>
        <v>0</v>
      </c>
      <c r="P47" s="11">
        <f t="shared" si="17"/>
        <v>0</v>
      </c>
      <c r="Q47" s="11">
        <f t="shared" si="17"/>
        <v>0</v>
      </c>
      <c r="R47" s="11">
        <f t="shared" si="17"/>
        <v>0</v>
      </c>
      <c r="T47" s="5">
        <f t="shared" si="4"/>
        <v>1</v>
      </c>
    </row>
    <row r="48" spans="1:20" x14ac:dyDescent="0.25">
      <c r="A48" s="6">
        <v>42826</v>
      </c>
      <c r="B48" s="11">
        <f t="shared" ref="B48:R48" si="18">B20/$T20</f>
        <v>1.0256410256410256E-3</v>
      </c>
      <c r="C48" s="11">
        <f t="shared" si="18"/>
        <v>0.88410256410256405</v>
      </c>
      <c r="D48" s="11">
        <f t="shared" si="18"/>
        <v>2.2564102564102566E-2</v>
      </c>
      <c r="E48" s="11">
        <f t="shared" si="18"/>
        <v>3.8974358974358976E-2</v>
      </c>
      <c r="F48" s="11">
        <f t="shared" si="18"/>
        <v>1.4358974358974359E-2</v>
      </c>
      <c r="G48" s="11">
        <f t="shared" si="18"/>
        <v>5.1282051282051282E-3</v>
      </c>
      <c r="H48" s="11">
        <f t="shared" si="18"/>
        <v>1.8461538461538463E-2</v>
      </c>
      <c r="I48" s="11">
        <f t="shared" si="18"/>
        <v>4.1025641025641026E-3</v>
      </c>
      <c r="J48" s="11">
        <f t="shared" si="18"/>
        <v>1.1282051282051283E-2</v>
      </c>
      <c r="K48" s="11">
        <f t="shared" si="18"/>
        <v>0</v>
      </c>
      <c r="L48" s="11">
        <f t="shared" si="18"/>
        <v>0</v>
      </c>
      <c r="M48" s="11">
        <f t="shared" si="18"/>
        <v>0</v>
      </c>
      <c r="N48" s="11">
        <f t="shared" si="18"/>
        <v>0</v>
      </c>
      <c r="O48" s="11">
        <f t="shared" si="18"/>
        <v>0</v>
      </c>
      <c r="P48" s="11">
        <f t="shared" si="18"/>
        <v>0</v>
      </c>
      <c r="Q48" s="11">
        <f t="shared" si="18"/>
        <v>0</v>
      </c>
      <c r="R48" s="11">
        <f t="shared" si="18"/>
        <v>0</v>
      </c>
      <c r="T48" s="5">
        <f t="shared" si="4"/>
        <v>1</v>
      </c>
    </row>
    <row r="49" spans="1:20" x14ac:dyDescent="0.25">
      <c r="A49" s="6">
        <v>42856</v>
      </c>
      <c r="B49" s="11">
        <f t="shared" ref="B49:R49" si="19">B21/$T21</f>
        <v>1.026694045174538E-3</v>
      </c>
      <c r="C49" s="11">
        <f t="shared" si="19"/>
        <v>0.88295687885010266</v>
      </c>
      <c r="D49" s="11">
        <f t="shared" si="19"/>
        <v>2.2587268993839837E-2</v>
      </c>
      <c r="E49" s="11">
        <f t="shared" si="19"/>
        <v>3.9014373716632446E-2</v>
      </c>
      <c r="F49" s="11">
        <f t="shared" si="19"/>
        <v>1.4373716632443531E-2</v>
      </c>
      <c r="G49" s="11">
        <f t="shared" si="19"/>
        <v>5.1334702258726897E-3</v>
      </c>
      <c r="H49" s="11">
        <f t="shared" si="19"/>
        <v>1.9507186858316223E-2</v>
      </c>
      <c r="I49" s="11">
        <f t="shared" si="19"/>
        <v>4.1067761806981521E-3</v>
      </c>
      <c r="J49" s="11">
        <f t="shared" si="19"/>
        <v>1.1293634496919919E-2</v>
      </c>
      <c r="K49" s="11">
        <f t="shared" si="19"/>
        <v>0</v>
      </c>
      <c r="L49" s="11">
        <f t="shared" si="19"/>
        <v>0</v>
      </c>
      <c r="M49" s="11">
        <f t="shared" si="19"/>
        <v>0</v>
      </c>
      <c r="N49" s="11">
        <f t="shared" si="19"/>
        <v>0</v>
      </c>
      <c r="O49" s="11">
        <f t="shared" si="19"/>
        <v>0</v>
      </c>
      <c r="P49" s="11">
        <f t="shared" si="19"/>
        <v>0</v>
      </c>
      <c r="Q49" s="11">
        <f t="shared" si="19"/>
        <v>0</v>
      </c>
      <c r="R49" s="11">
        <f t="shared" si="19"/>
        <v>0</v>
      </c>
      <c r="T49" s="5">
        <f t="shared" si="4"/>
        <v>0.99999999999999989</v>
      </c>
    </row>
    <row r="50" spans="1:20" x14ac:dyDescent="0.25">
      <c r="A50" s="6">
        <v>42887</v>
      </c>
      <c r="B50" s="11">
        <f t="shared" ref="B50:R60" si="20">B38</f>
        <v>1.0183299389002036E-3</v>
      </c>
      <c r="C50" s="11">
        <f t="shared" si="20"/>
        <v>0.90529531568228105</v>
      </c>
      <c r="D50" s="11">
        <f t="shared" si="20"/>
        <v>0</v>
      </c>
      <c r="E50" s="11">
        <f t="shared" si="20"/>
        <v>3.8696537678207736E-2</v>
      </c>
      <c r="F50" s="11">
        <f t="shared" si="20"/>
        <v>1.5274949083503055E-2</v>
      </c>
      <c r="G50" s="11">
        <f t="shared" si="20"/>
        <v>5.0916496945010185E-3</v>
      </c>
      <c r="H50" s="11">
        <f t="shared" si="20"/>
        <v>1.9348268839103868E-2</v>
      </c>
      <c r="I50" s="11">
        <f t="shared" si="20"/>
        <v>4.0733197556008143E-3</v>
      </c>
      <c r="J50" s="11">
        <f t="shared" si="20"/>
        <v>1.1201629327902239E-2</v>
      </c>
      <c r="K50" s="11">
        <f t="shared" si="20"/>
        <v>0</v>
      </c>
      <c r="L50" s="11">
        <f t="shared" si="20"/>
        <v>0</v>
      </c>
      <c r="M50" s="11">
        <f t="shared" si="20"/>
        <v>0</v>
      </c>
      <c r="N50" s="11">
        <f t="shared" si="20"/>
        <v>0</v>
      </c>
      <c r="O50" s="11">
        <f t="shared" si="20"/>
        <v>0</v>
      </c>
      <c r="P50" s="11">
        <f t="shared" si="20"/>
        <v>0</v>
      </c>
      <c r="Q50" s="11">
        <f t="shared" si="20"/>
        <v>0</v>
      </c>
      <c r="R50" s="11">
        <f t="shared" si="20"/>
        <v>0</v>
      </c>
      <c r="T50" s="5">
        <f t="shared" si="4"/>
        <v>0.99999999999999989</v>
      </c>
    </row>
    <row r="51" spans="1:20" x14ac:dyDescent="0.25">
      <c r="A51" s="6">
        <v>42917</v>
      </c>
      <c r="B51" s="11">
        <f t="shared" si="20"/>
        <v>1.0141987829614604E-3</v>
      </c>
      <c r="C51" s="11">
        <f t="shared" si="20"/>
        <v>0.90567951318458417</v>
      </c>
      <c r="D51" s="11">
        <f t="shared" si="20"/>
        <v>0</v>
      </c>
      <c r="E51" s="11">
        <f t="shared" si="20"/>
        <v>3.8539553752535496E-2</v>
      </c>
      <c r="F51" s="11">
        <f t="shared" si="20"/>
        <v>1.5212981744421906E-2</v>
      </c>
      <c r="G51" s="11">
        <f t="shared" si="20"/>
        <v>5.0709939148073022E-3</v>
      </c>
      <c r="H51" s="11">
        <f t="shared" si="20"/>
        <v>1.9269776876267748E-2</v>
      </c>
      <c r="I51" s="11">
        <f t="shared" si="20"/>
        <v>4.0567951318458417E-3</v>
      </c>
      <c r="J51" s="11">
        <f t="shared" si="20"/>
        <v>1.1156186612576065E-2</v>
      </c>
      <c r="K51" s="11">
        <f t="shared" si="20"/>
        <v>0</v>
      </c>
      <c r="L51" s="11">
        <f t="shared" si="20"/>
        <v>0</v>
      </c>
      <c r="M51" s="11">
        <f t="shared" si="20"/>
        <v>0</v>
      </c>
      <c r="N51" s="11">
        <f t="shared" si="20"/>
        <v>0</v>
      </c>
      <c r="O51" s="11">
        <f t="shared" si="20"/>
        <v>0</v>
      </c>
      <c r="P51" s="11">
        <f t="shared" si="20"/>
        <v>0</v>
      </c>
      <c r="Q51" s="11">
        <f t="shared" si="20"/>
        <v>0</v>
      </c>
      <c r="R51" s="11">
        <f t="shared" si="20"/>
        <v>0</v>
      </c>
      <c r="T51" s="5">
        <f t="shared" si="4"/>
        <v>1</v>
      </c>
    </row>
    <row r="52" spans="1:20" x14ac:dyDescent="0.25">
      <c r="A52" s="6">
        <v>42948</v>
      </c>
      <c r="B52" s="11">
        <f t="shared" si="20"/>
        <v>1.0183299389002036E-3</v>
      </c>
      <c r="C52" s="11">
        <f t="shared" si="20"/>
        <v>0.90529531568228105</v>
      </c>
      <c r="D52" s="11">
        <f t="shared" si="20"/>
        <v>0</v>
      </c>
      <c r="E52" s="11">
        <f t="shared" si="20"/>
        <v>3.8696537678207736E-2</v>
      </c>
      <c r="F52" s="11">
        <f t="shared" si="20"/>
        <v>1.5274949083503055E-2</v>
      </c>
      <c r="G52" s="11">
        <f t="shared" si="20"/>
        <v>5.0916496945010185E-3</v>
      </c>
      <c r="H52" s="11">
        <f t="shared" si="20"/>
        <v>1.9348268839103868E-2</v>
      </c>
      <c r="I52" s="11">
        <f t="shared" si="20"/>
        <v>4.0733197556008143E-3</v>
      </c>
      <c r="J52" s="11">
        <f t="shared" si="20"/>
        <v>1.1201629327902239E-2</v>
      </c>
      <c r="K52" s="11">
        <f t="shared" si="20"/>
        <v>0</v>
      </c>
      <c r="L52" s="11">
        <f t="shared" si="20"/>
        <v>0</v>
      </c>
      <c r="M52" s="11">
        <f t="shared" si="20"/>
        <v>0</v>
      </c>
      <c r="N52" s="11">
        <f t="shared" si="20"/>
        <v>0</v>
      </c>
      <c r="O52" s="11">
        <f t="shared" si="20"/>
        <v>0</v>
      </c>
      <c r="P52" s="11">
        <f t="shared" si="20"/>
        <v>0</v>
      </c>
      <c r="Q52" s="11">
        <f t="shared" si="20"/>
        <v>0</v>
      </c>
      <c r="R52" s="11">
        <f t="shared" si="20"/>
        <v>0</v>
      </c>
      <c r="T52" s="5">
        <f t="shared" si="4"/>
        <v>0.99999999999999989</v>
      </c>
    </row>
    <row r="53" spans="1:20" x14ac:dyDescent="0.25">
      <c r="A53" s="6">
        <v>42979</v>
      </c>
      <c r="B53" s="11">
        <f t="shared" si="20"/>
        <v>1.0183299389002036E-3</v>
      </c>
      <c r="C53" s="11">
        <f t="shared" si="20"/>
        <v>0.90529531568228105</v>
      </c>
      <c r="D53" s="11">
        <f t="shared" si="20"/>
        <v>0</v>
      </c>
      <c r="E53" s="11">
        <f t="shared" si="20"/>
        <v>3.8696537678207736E-2</v>
      </c>
      <c r="F53" s="11">
        <f t="shared" si="20"/>
        <v>1.5274949083503055E-2</v>
      </c>
      <c r="G53" s="11">
        <f t="shared" si="20"/>
        <v>5.0916496945010185E-3</v>
      </c>
      <c r="H53" s="11">
        <f t="shared" si="20"/>
        <v>1.9348268839103868E-2</v>
      </c>
      <c r="I53" s="11">
        <f t="shared" si="20"/>
        <v>4.0733197556008143E-3</v>
      </c>
      <c r="J53" s="11">
        <f t="shared" si="20"/>
        <v>1.1201629327902239E-2</v>
      </c>
      <c r="K53" s="11">
        <f t="shared" si="20"/>
        <v>0</v>
      </c>
      <c r="L53" s="11">
        <f t="shared" si="20"/>
        <v>0</v>
      </c>
      <c r="M53" s="11">
        <f t="shared" si="20"/>
        <v>0</v>
      </c>
      <c r="N53" s="11">
        <f t="shared" si="20"/>
        <v>0</v>
      </c>
      <c r="O53" s="11">
        <f t="shared" si="20"/>
        <v>0</v>
      </c>
      <c r="P53" s="11">
        <f t="shared" si="20"/>
        <v>0</v>
      </c>
      <c r="Q53" s="11">
        <f t="shared" si="20"/>
        <v>0</v>
      </c>
      <c r="R53" s="11">
        <f t="shared" si="20"/>
        <v>0</v>
      </c>
      <c r="T53" s="5">
        <f t="shared" si="4"/>
        <v>0.99999999999999989</v>
      </c>
    </row>
    <row r="54" spans="1:20" x14ac:dyDescent="0.25">
      <c r="A54" s="6">
        <v>43009</v>
      </c>
      <c r="B54" s="11">
        <f t="shared" si="20"/>
        <v>1.0224948875255625E-3</v>
      </c>
      <c r="C54" s="11">
        <f t="shared" si="20"/>
        <v>0.8834355828220859</v>
      </c>
      <c r="D54" s="11">
        <f t="shared" si="20"/>
        <v>2.2494887525562373E-2</v>
      </c>
      <c r="E54" s="11">
        <f t="shared" si="20"/>
        <v>3.8854805725971372E-2</v>
      </c>
      <c r="F54" s="11">
        <f t="shared" si="20"/>
        <v>1.5337423312883436E-2</v>
      </c>
      <c r="G54" s="11">
        <f t="shared" si="20"/>
        <v>5.1124744376278121E-3</v>
      </c>
      <c r="H54" s="11">
        <f t="shared" si="20"/>
        <v>1.8404907975460124E-2</v>
      </c>
      <c r="I54" s="11">
        <f t="shared" si="20"/>
        <v>4.0899795501022499E-3</v>
      </c>
      <c r="J54" s="11">
        <f t="shared" si="20"/>
        <v>1.1247443762781187E-2</v>
      </c>
      <c r="K54" s="11">
        <f t="shared" si="20"/>
        <v>0</v>
      </c>
      <c r="L54" s="11">
        <f t="shared" si="20"/>
        <v>0</v>
      </c>
      <c r="M54" s="11">
        <f t="shared" si="20"/>
        <v>0</v>
      </c>
      <c r="N54" s="11">
        <f t="shared" si="20"/>
        <v>0</v>
      </c>
      <c r="O54" s="11">
        <f t="shared" si="20"/>
        <v>0</v>
      </c>
      <c r="P54" s="11">
        <f t="shared" si="20"/>
        <v>0</v>
      </c>
      <c r="Q54" s="11">
        <f t="shared" si="20"/>
        <v>0</v>
      </c>
      <c r="R54" s="11">
        <f t="shared" si="20"/>
        <v>0</v>
      </c>
      <c r="T54" s="5">
        <f t="shared" si="4"/>
        <v>1</v>
      </c>
    </row>
    <row r="55" spans="1:20" x14ac:dyDescent="0.25">
      <c r="A55" s="6">
        <v>43040</v>
      </c>
      <c r="B55" s="11">
        <f t="shared" si="20"/>
        <v>1.0245901639344263E-3</v>
      </c>
      <c r="C55" s="11">
        <f t="shared" si="20"/>
        <v>0.88319672131147542</v>
      </c>
      <c r="D55" s="11">
        <f t="shared" si="20"/>
        <v>2.2540983606557378E-2</v>
      </c>
      <c r="E55" s="11">
        <f t="shared" si="20"/>
        <v>3.8934426229508198E-2</v>
      </c>
      <c r="F55" s="11">
        <f t="shared" si="20"/>
        <v>1.5368852459016393E-2</v>
      </c>
      <c r="G55" s="11">
        <f t="shared" si="20"/>
        <v>5.1229508196721308E-3</v>
      </c>
      <c r="H55" s="11">
        <f t="shared" si="20"/>
        <v>1.8442622950819672E-2</v>
      </c>
      <c r="I55" s="11">
        <f t="shared" si="20"/>
        <v>4.0983606557377051E-3</v>
      </c>
      <c r="J55" s="11">
        <f t="shared" si="20"/>
        <v>1.1270491803278689E-2</v>
      </c>
      <c r="K55" s="11">
        <f t="shared" si="20"/>
        <v>0</v>
      </c>
      <c r="L55" s="11">
        <f t="shared" si="20"/>
        <v>0</v>
      </c>
      <c r="M55" s="11">
        <f t="shared" si="20"/>
        <v>0</v>
      </c>
      <c r="N55" s="11">
        <f t="shared" si="20"/>
        <v>0</v>
      </c>
      <c r="O55" s="11">
        <f t="shared" si="20"/>
        <v>0</v>
      </c>
      <c r="P55" s="11">
        <f t="shared" si="20"/>
        <v>0</v>
      </c>
      <c r="Q55" s="11">
        <f t="shared" si="20"/>
        <v>0</v>
      </c>
      <c r="R55" s="11">
        <f t="shared" si="20"/>
        <v>0</v>
      </c>
      <c r="T55" s="5">
        <f t="shared" si="4"/>
        <v>1</v>
      </c>
    </row>
    <row r="56" spans="1:20" x14ac:dyDescent="0.25">
      <c r="A56" s="6">
        <v>43070</v>
      </c>
      <c r="B56" s="11">
        <f t="shared" si="20"/>
        <v>1.0277492291880781E-3</v>
      </c>
      <c r="C56" s="11">
        <f t="shared" si="20"/>
        <v>0.88283658787255914</v>
      </c>
      <c r="D56" s="11">
        <f t="shared" si="20"/>
        <v>2.2610483042137718E-2</v>
      </c>
      <c r="E56" s="11">
        <f t="shared" si="20"/>
        <v>3.9054470709146971E-2</v>
      </c>
      <c r="F56" s="11">
        <f t="shared" si="20"/>
        <v>1.5416238437821172E-2</v>
      </c>
      <c r="G56" s="11">
        <f t="shared" si="20"/>
        <v>5.1387461459403904E-3</v>
      </c>
      <c r="H56" s="11">
        <f t="shared" si="20"/>
        <v>1.8499486125385406E-2</v>
      </c>
      <c r="I56" s="11">
        <f t="shared" si="20"/>
        <v>4.1109969167523125E-3</v>
      </c>
      <c r="J56" s="11">
        <f t="shared" si="20"/>
        <v>1.1305241521068859E-2</v>
      </c>
      <c r="K56" s="11">
        <f t="shared" si="20"/>
        <v>0</v>
      </c>
      <c r="L56" s="11">
        <f t="shared" si="20"/>
        <v>0</v>
      </c>
      <c r="M56" s="11">
        <f t="shared" si="20"/>
        <v>0</v>
      </c>
      <c r="N56" s="11">
        <f t="shared" si="20"/>
        <v>0</v>
      </c>
      <c r="O56" s="11">
        <f t="shared" si="20"/>
        <v>0</v>
      </c>
      <c r="P56" s="11">
        <f t="shared" si="20"/>
        <v>0</v>
      </c>
      <c r="Q56" s="11">
        <f t="shared" si="20"/>
        <v>0</v>
      </c>
      <c r="R56" s="11">
        <f t="shared" si="20"/>
        <v>0</v>
      </c>
      <c r="T56" s="5">
        <f t="shared" si="4"/>
        <v>1</v>
      </c>
    </row>
    <row r="57" spans="1:20" x14ac:dyDescent="0.25">
      <c r="A57" s="6">
        <v>43101</v>
      </c>
      <c r="B57" s="11">
        <f t="shared" si="20"/>
        <v>1.0245901639344263E-3</v>
      </c>
      <c r="C57" s="11">
        <f t="shared" si="20"/>
        <v>0.88319672131147542</v>
      </c>
      <c r="D57" s="11">
        <f t="shared" si="20"/>
        <v>2.2540983606557378E-2</v>
      </c>
      <c r="E57" s="11">
        <f t="shared" si="20"/>
        <v>3.8934426229508198E-2</v>
      </c>
      <c r="F57" s="11">
        <f t="shared" si="20"/>
        <v>1.5368852459016393E-2</v>
      </c>
      <c r="G57" s="11">
        <f t="shared" si="20"/>
        <v>5.1229508196721308E-3</v>
      </c>
      <c r="H57" s="11">
        <f t="shared" si="20"/>
        <v>1.8442622950819672E-2</v>
      </c>
      <c r="I57" s="11">
        <f t="shared" si="20"/>
        <v>4.0983606557377051E-3</v>
      </c>
      <c r="J57" s="11">
        <f t="shared" si="20"/>
        <v>1.1270491803278689E-2</v>
      </c>
      <c r="K57" s="11">
        <f t="shared" si="20"/>
        <v>0</v>
      </c>
      <c r="L57" s="11">
        <f t="shared" si="20"/>
        <v>0</v>
      </c>
      <c r="M57" s="11">
        <f t="shared" si="20"/>
        <v>0</v>
      </c>
      <c r="N57" s="11">
        <f t="shared" si="20"/>
        <v>0</v>
      </c>
      <c r="O57" s="11">
        <f t="shared" si="20"/>
        <v>0</v>
      </c>
      <c r="P57" s="11">
        <f t="shared" si="20"/>
        <v>0</v>
      </c>
      <c r="Q57" s="11">
        <f t="shared" si="20"/>
        <v>0</v>
      </c>
      <c r="R57" s="11">
        <f t="shared" si="20"/>
        <v>0</v>
      </c>
      <c r="T57" s="5">
        <f t="shared" si="4"/>
        <v>1</v>
      </c>
    </row>
    <row r="58" spans="1:20" x14ac:dyDescent="0.25">
      <c r="A58" s="6">
        <v>43132</v>
      </c>
      <c r="B58" s="11">
        <f t="shared" si="20"/>
        <v>1.026694045174538E-3</v>
      </c>
      <c r="C58" s="11">
        <f t="shared" si="20"/>
        <v>0.88295687885010266</v>
      </c>
      <c r="D58" s="11">
        <f t="shared" si="20"/>
        <v>2.2587268993839837E-2</v>
      </c>
      <c r="E58" s="11">
        <f t="shared" si="20"/>
        <v>3.9014373716632446E-2</v>
      </c>
      <c r="F58" s="11">
        <f t="shared" si="20"/>
        <v>1.5400410677618069E-2</v>
      </c>
      <c r="G58" s="11">
        <f t="shared" si="20"/>
        <v>5.1334702258726897E-3</v>
      </c>
      <c r="H58" s="11">
        <f t="shared" si="20"/>
        <v>1.8480492813141684E-2</v>
      </c>
      <c r="I58" s="11">
        <f t="shared" si="20"/>
        <v>4.1067761806981521E-3</v>
      </c>
      <c r="J58" s="11">
        <f t="shared" si="20"/>
        <v>1.1293634496919919E-2</v>
      </c>
      <c r="K58" s="11">
        <f t="shared" si="20"/>
        <v>0</v>
      </c>
      <c r="L58" s="11">
        <f t="shared" si="20"/>
        <v>0</v>
      </c>
      <c r="M58" s="11">
        <f t="shared" si="20"/>
        <v>0</v>
      </c>
      <c r="N58" s="11">
        <f t="shared" si="20"/>
        <v>0</v>
      </c>
      <c r="O58" s="11">
        <f t="shared" si="20"/>
        <v>0</v>
      </c>
      <c r="P58" s="11">
        <f t="shared" si="20"/>
        <v>0</v>
      </c>
      <c r="Q58" s="11">
        <f t="shared" si="20"/>
        <v>0</v>
      </c>
      <c r="R58" s="11">
        <f t="shared" si="20"/>
        <v>0</v>
      </c>
      <c r="T58" s="5">
        <f t="shared" si="4"/>
        <v>0.99999999999999989</v>
      </c>
    </row>
    <row r="59" spans="1:20" x14ac:dyDescent="0.25">
      <c r="A59" s="6">
        <v>43160</v>
      </c>
      <c r="B59" s="11">
        <f t="shared" si="20"/>
        <v>1.0256410256410256E-3</v>
      </c>
      <c r="C59" s="11">
        <f t="shared" si="20"/>
        <v>0.88307692307692309</v>
      </c>
      <c r="D59" s="11">
        <f t="shared" si="20"/>
        <v>2.2564102564102566E-2</v>
      </c>
      <c r="E59" s="11">
        <f t="shared" si="20"/>
        <v>3.8974358974358976E-2</v>
      </c>
      <c r="F59" s="11">
        <f t="shared" si="20"/>
        <v>1.5384615384615385E-2</v>
      </c>
      <c r="G59" s="11">
        <f t="shared" si="20"/>
        <v>5.1282051282051282E-3</v>
      </c>
      <c r="H59" s="11">
        <f t="shared" si="20"/>
        <v>1.8461538461538463E-2</v>
      </c>
      <c r="I59" s="11">
        <f t="shared" si="20"/>
        <v>4.1025641025641026E-3</v>
      </c>
      <c r="J59" s="11">
        <f t="shared" si="20"/>
        <v>1.1282051282051283E-2</v>
      </c>
      <c r="K59" s="11">
        <f t="shared" si="20"/>
        <v>0</v>
      </c>
      <c r="L59" s="11">
        <f t="shared" si="20"/>
        <v>0</v>
      </c>
      <c r="M59" s="11">
        <f t="shared" si="20"/>
        <v>0</v>
      </c>
      <c r="N59" s="11">
        <f t="shared" si="20"/>
        <v>0</v>
      </c>
      <c r="O59" s="11">
        <f t="shared" si="20"/>
        <v>0</v>
      </c>
      <c r="P59" s="11">
        <f t="shared" si="20"/>
        <v>0</v>
      </c>
      <c r="Q59" s="11">
        <f t="shared" si="20"/>
        <v>0</v>
      </c>
      <c r="R59" s="11">
        <f t="shared" si="20"/>
        <v>0</v>
      </c>
      <c r="T59" s="5">
        <f t="shared" si="4"/>
        <v>1</v>
      </c>
    </row>
    <row r="60" spans="1:20" x14ac:dyDescent="0.25">
      <c r="A60" s="6">
        <v>43191</v>
      </c>
      <c r="B60" s="11">
        <f t="shared" si="20"/>
        <v>1.0256410256410256E-3</v>
      </c>
      <c r="C60" s="11">
        <f t="shared" si="20"/>
        <v>0.88410256410256405</v>
      </c>
      <c r="D60" s="11">
        <f t="shared" si="20"/>
        <v>2.2564102564102566E-2</v>
      </c>
      <c r="E60" s="11">
        <f t="shared" si="20"/>
        <v>3.8974358974358976E-2</v>
      </c>
      <c r="F60" s="11">
        <f t="shared" si="20"/>
        <v>1.4358974358974359E-2</v>
      </c>
      <c r="G60" s="11">
        <f t="shared" si="20"/>
        <v>5.1282051282051282E-3</v>
      </c>
      <c r="H60" s="11">
        <f t="shared" si="20"/>
        <v>1.8461538461538463E-2</v>
      </c>
      <c r="I60" s="11">
        <f t="shared" si="20"/>
        <v>4.1025641025641026E-3</v>
      </c>
      <c r="J60" s="11">
        <f t="shared" si="20"/>
        <v>1.1282051282051283E-2</v>
      </c>
      <c r="K60" s="11">
        <f t="shared" si="20"/>
        <v>0</v>
      </c>
      <c r="L60" s="11">
        <f t="shared" si="20"/>
        <v>0</v>
      </c>
      <c r="M60" s="11">
        <f t="shared" si="20"/>
        <v>0</v>
      </c>
      <c r="N60" s="11">
        <f t="shared" si="20"/>
        <v>0</v>
      </c>
      <c r="O60" s="11">
        <f t="shared" si="20"/>
        <v>0</v>
      </c>
      <c r="P60" s="11">
        <f t="shared" si="20"/>
        <v>0</v>
      </c>
      <c r="Q60" s="11">
        <f t="shared" si="20"/>
        <v>0</v>
      </c>
      <c r="R60" s="11">
        <f t="shared" si="20"/>
        <v>0</v>
      </c>
      <c r="T60" s="5">
        <f t="shared" si="4"/>
        <v>1</v>
      </c>
    </row>
    <row r="61" spans="1:20" x14ac:dyDescent="0.25">
      <c r="A61" s="6">
        <v>43221</v>
      </c>
      <c r="B61" s="11">
        <f t="shared" ref="B61:R68" si="21">B49</f>
        <v>1.026694045174538E-3</v>
      </c>
      <c r="C61" s="11">
        <f t="shared" si="21"/>
        <v>0.88295687885010266</v>
      </c>
      <c r="D61" s="11">
        <f t="shared" si="21"/>
        <v>2.2587268993839837E-2</v>
      </c>
      <c r="E61" s="11">
        <f t="shared" si="21"/>
        <v>3.9014373716632446E-2</v>
      </c>
      <c r="F61" s="11">
        <f t="shared" si="21"/>
        <v>1.4373716632443531E-2</v>
      </c>
      <c r="G61" s="11">
        <f t="shared" si="21"/>
        <v>5.1334702258726897E-3</v>
      </c>
      <c r="H61" s="11">
        <f t="shared" si="21"/>
        <v>1.9507186858316223E-2</v>
      </c>
      <c r="I61" s="11">
        <f t="shared" si="21"/>
        <v>4.1067761806981521E-3</v>
      </c>
      <c r="J61" s="11">
        <f t="shared" si="21"/>
        <v>1.1293634496919919E-2</v>
      </c>
      <c r="K61" s="11">
        <f t="shared" si="21"/>
        <v>0</v>
      </c>
      <c r="L61" s="11">
        <f t="shared" si="21"/>
        <v>0</v>
      </c>
      <c r="M61" s="11">
        <f t="shared" si="21"/>
        <v>0</v>
      </c>
      <c r="N61" s="11">
        <f t="shared" si="21"/>
        <v>0</v>
      </c>
      <c r="O61" s="11">
        <f t="shared" si="21"/>
        <v>0</v>
      </c>
      <c r="P61" s="11">
        <f t="shared" si="21"/>
        <v>0</v>
      </c>
      <c r="Q61" s="11">
        <f t="shared" si="21"/>
        <v>0</v>
      </c>
      <c r="R61" s="11">
        <f t="shared" si="21"/>
        <v>0</v>
      </c>
      <c r="T61" s="5">
        <f t="shared" si="4"/>
        <v>0.99999999999999989</v>
      </c>
    </row>
    <row r="62" spans="1:20" x14ac:dyDescent="0.25">
      <c r="A62" s="6">
        <v>43252</v>
      </c>
      <c r="B62" s="11">
        <f t="shared" si="21"/>
        <v>1.0183299389002036E-3</v>
      </c>
      <c r="C62" s="11">
        <f t="shared" si="21"/>
        <v>0.90529531568228105</v>
      </c>
      <c r="D62" s="11">
        <f t="shared" si="21"/>
        <v>0</v>
      </c>
      <c r="E62" s="11">
        <f t="shared" si="21"/>
        <v>3.8696537678207736E-2</v>
      </c>
      <c r="F62" s="11">
        <f t="shared" si="21"/>
        <v>1.5274949083503055E-2</v>
      </c>
      <c r="G62" s="11">
        <f t="shared" si="21"/>
        <v>5.0916496945010185E-3</v>
      </c>
      <c r="H62" s="11">
        <f t="shared" si="21"/>
        <v>1.9348268839103868E-2</v>
      </c>
      <c r="I62" s="11">
        <f t="shared" si="21"/>
        <v>4.0733197556008143E-3</v>
      </c>
      <c r="J62" s="11">
        <f t="shared" si="21"/>
        <v>1.1201629327902239E-2</v>
      </c>
      <c r="K62" s="11">
        <f t="shared" si="21"/>
        <v>0</v>
      </c>
      <c r="L62" s="11">
        <f t="shared" si="21"/>
        <v>0</v>
      </c>
      <c r="M62" s="11">
        <f t="shared" si="21"/>
        <v>0</v>
      </c>
      <c r="N62" s="11">
        <f t="shared" si="21"/>
        <v>0</v>
      </c>
      <c r="O62" s="11">
        <f t="shared" si="21"/>
        <v>0</v>
      </c>
      <c r="P62" s="11">
        <f t="shared" si="21"/>
        <v>0</v>
      </c>
      <c r="Q62" s="11">
        <f t="shared" si="21"/>
        <v>0</v>
      </c>
      <c r="R62" s="11">
        <f t="shared" si="21"/>
        <v>0</v>
      </c>
      <c r="T62" s="5">
        <f t="shared" si="4"/>
        <v>0.99999999999999989</v>
      </c>
    </row>
    <row r="63" spans="1:20" x14ac:dyDescent="0.25">
      <c r="A63" s="6">
        <v>43282</v>
      </c>
      <c r="B63" s="11">
        <f t="shared" si="21"/>
        <v>1.0141987829614604E-3</v>
      </c>
      <c r="C63" s="11">
        <f t="shared" si="21"/>
        <v>0.90567951318458417</v>
      </c>
      <c r="D63" s="11">
        <f t="shared" si="21"/>
        <v>0</v>
      </c>
      <c r="E63" s="11">
        <f t="shared" si="21"/>
        <v>3.8539553752535496E-2</v>
      </c>
      <c r="F63" s="11">
        <f t="shared" si="21"/>
        <v>1.5212981744421906E-2</v>
      </c>
      <c r="G63" s="11">
        <f t="shared" si="21"/>
        <v>5.0709939148073022E-3</v>
      </c>
      <c r="H63" s="11">
        <f t="shared" si="21"/>
        <v>1.9269776876267748E-2</v>
      </c>
      <c r="I63" s="11">
        <f t="shared" si="21"/>
        <v>4.0567951318458417E-3</v>
      </c>
      <c r="J63" s="11">
        <f t="shared" si="21"/>
        <v>1.1156186612576065E-2</v>
      </c>
      <c r="K63" s="11">
        <f t="shared" si="21"/>
        <v>0</v>
      </c>
      <c r="L63" s="11">
        <f t="shared" si="21"/>
        <v>0</v>
      </c>
      <c r="M63" s="11">
        <f t="shared" si="21"/>
        <v>0</v>
      </c>
      <c r="N63" s="11">
        <f t="shared" si="21"/>
        <v>0</v>
      </c>
      <c r="O63" s="11">
        <f t="shared" si="21"/>
        <v>0</v>
      </c>
      <c r="P63" s="11">
        <f t="shared" si="21"/>
        <v>0</v>
      </c>
      <c r="Q63" s="11">
        <f t="shared" si="21"/>
        <v>0</v>
      </c>
      <c r="R63" s="11">
        <f t="shared" si="21"/>
        <v>0</v>
      </c>
      <c r="T63" s="5">
        <f t="shared" si="4"/>
        <v>1</v>
      </c>
    </row>
    <row r="64" spans="1:20" x14ac:dyDescent="0.25">
      <c r="A64" s="6">
        <v>43313</v>
      </c>
      <c r="B64" s="11">
        <f t="shared" si="21"/>
        <v>1.0183299389002036E-3</v>
      </c>
      <c r="C64" s="11">
        <f t="shared" si="21"/>
        <v>0.90529531568228105</v>
      </c>
      <c r="D64" s="11">
        <f t="shared" si="21"/>
        <v>0</v>
      </c>
      <c r="E64" s="11">
        <f t="shared" si="21"/>
        <v>3.8696537678207736E-2</v>
      </c>
      <c r="F64" s="11">
        <f t="shared" si="21"/>
        <v>1.5274949083503055E-2</v>
      </c>
      <c r="G64" s="11">
        <f t="shared" si="21"/>
        <v>5.0916496945010185E-3</v>
      </c>
      <c r="H64" s="11">
        <f t="shared" si="21"/>
        <v>1.9348268839103868E-2</v>
      </c>
      <c r="I64" s="11">
        <f t="shared" si="21"/>
        <v>4.0733197556008143E-3</v>
      </c>
      <c r="J64" s="11">
        <f t="shared" si="21"/>
        <v>1.1201629327902239E-2</v>
      </c>
      <c r="K64" s="11">
        <f t="shared" si="21"/>
        <v>0</v>
      </c>
      <c r="L64" s="11">
        <f t="shared" si="21"/>
        <v>0</v>
      </c>
      <c r="M64" s="11">
        <f t="shared" si="21"/>
        <v>0</v>
      </c>
      <c r="N64" s="11">
        <f t="shared" si="21"/>
        <v>0</v>
      </c>
      <c r="O64" s="11">
        <f t="shared" si="21"/>
        <v>0</v>
      </c>
      <c r="P64" s="11">
        <f t="shared" si="21"/>
        <v>0</v>
      </c>
      <c r="Q64" s="11">
        <f t="shared" si="21"/>
        <v>0</v>
      </c>
      <c r="R64" s="11">
        <f t="shared" si="21"/>
        <v>0</v>
      </c>
      <c r="T64" s="5">
        <f t="shared" si="4"/>
        <v>0.99999999999999989</v>
      </c>
    </row>
    <row r="65" spans="1:20" x14ac:dyDescent="0.25">
      <c r="A65" s="6">
        <v>43344</v>
      </c>
      <c r="B65" s="11">
        <f t="shared" si="21"/>
        <v>1.0183299389002036E-3</v>
      </c>
      <c r="C65" s="11">
        <f t="shared" si="21"/>
        <v>0.90529531568228105</v>
      </c>
      <c r="D65" s="11">
        <f t="shared" si="21"/>
        <v>0</v>
      </c>
      <c r="E65" s="11">
        <f t="shared" si="21"/>
        <v>3.8696537678207736E-2</v>
      </c>
      <c r="F65" s="11">
        <f t="shared" si="21"/>
        <v>1.5274949083503055E-2</v>
      </c>
      <c r="G65" s="11">
        <f t="shared" si="21"/>
        <v>5.0916496945010185E-3</v>
      </c>
      <c r="H65" s="11">
        <f t="shared" si="21"/>
        <v>1.9348268839103868E-2</v>
      </c>
      <c r="I65" s="11">
        <f t="shared" si="21"/>
        <v>4.0733197556008143E-3</v>
      </c>
      <c r="J65" s="11">
        <f t="shared" si="21"/>
        <v>1.1201629327902239E-2</v>
      </c>
      <c r="K65" s="11">
        <f t="shared" si="21"/>
        <v>0</v>
      </c>
      <c r="L65" s="11">
        <f t="shared" si="21"/>
        <v>0</v>
      </c>
      <c r="M65" s="11">
        <f t="shared" si="21"/>
        <v>0</v>
      </c>
      <c r="N65" s="11">
        <f t="shared" si="21"/>
        <v>0</v>
      </c>
      <c r="O65" s="11">
        <f t="shared" si="21"/>
        <v>0</v>
      </c>
      <c r="P65" s="11">
        <f t="shared" si="21"/>
        <v>0</v>
      </c>
      <c r="Q65" s="11">
        <f t="shared" si="21"/>
        <v>0</v>
      </c>
      <c r="R65" s="11">
        <f t="shared" si="21"/>
        <v>0</v>
      </c>
      <c r="T65" s="5">
        <f t="shared" si="4"/>
        <v>0.99999999999999989</v>
      </c>
    </row>
    <row r="66" spans="1:20" x14ac:dyDescent="0.25">
      <c r="A66" s="6">
        <v>43374</v>
      </c>
      <c r="B66" s="11">
        <f t="shared" si="21"/>
        <v>1.0224948875255625E-3</v>
      </c>
      <c r="C66" s="11">
        <f t="shared" si="21"/>
        <v>0.8834355828220859</v>
      </c>
      <c r="D66" s="11">
        <f t="shared" si="21"/>
        <v>2.2494887525562373E-2</v>
      </c>
      <c r="E66" s="11">
        <f t="shared" si="21"/>
        <v>3.8854805725971372E-2</v>
      </c>
      <c r="F66" s="11">
        <f t="shared" si="21"/>
        <v>1.5337423312883436E-2</v>
      </c>
      <c r="G66" s="11">
        <f t="shared" si="21"/>
        <v>5.1124744376278121E-3</v>
      </c>
      <c r="H66" s="11">
        <f t="shared" si="21"/>
        <v>1.8404907975460124E-2</v>
      </c>
      <c r="I66" s="11">
        <f t="shared" si="21"/>
        <v>4.0899795501022499E-3</v>
      </c>
      <c r="J66" s="11">
        <f t="shared" si="21"/>
        <v>1.1247443762781187E-2</v>
      </c>
      <c r="K66" s="11">
        <f t="shared" si="21"/>
        <v>0</v>
      </c>
      <c r="L66" s="11">
        <f t="shared" si="21"/>
        <v>0</v>
      </c>
      <c r="M66" s="11">
        <f t="shared" si="21"/>
        <v>0</v>
      </c>
      <c r="N66" s="11">
        <f t="shared" si="21"/>
        <v>0</v>
      </c>
      <c r="O66" s="11">
        <f t="shared" si="21"/>
        <v>0</v>
      </c>
      <c r="P66" s="11">
        <f t="shared" si="21"/>
        <v>0</v>
      </c>
      <c r="Q66" s="11">
        <f t="shared" si="21"/>
        <v>0</v>
      </c>
      <c r="R66" s="11">
        <f t="shared" si="21"/>
        <v>0</v>
      </c>
      <c r="T66" s="5">
        <f t="shared" si="4"/>
        <v>1</v>
      </c>
    </row>
    <row r="67" spans="1:20" x14ac:dyDescent="0.25">
      <c r="A67" s="6">
        <v>43405</v>
      </c>
      <c r="B67" s="11">
        <f t="shared" si="21"/>
        <v>1.0245901639344263E-3</v>
      </c>
      <c r="C67" s="11">
        <f t="shared" si="21"/>
        <v>0.88319672131147542</v>
      </c>
      <c r="D67" s="11">
        <f t="shared" si="21"/>
        <v>2.2540983606557378E-2</v>
      </c>
      <c r="E67" s="11">
        <f t="shared" si="21"/>
        <v>3.8934426229508198E-2</v>
      </c>
      <c r="F67" s="11">
        <f t="shared" si="21"/>
        <v>1.5368852459016393E-2</v>
      </c>
      <c r="G67" s="11">
        <f t="shared" si="21"/>
        <v>5.1229508196721308E-3</v>
      </c>
      <c r="H67" s="11">
        <f t="shared" si="21"/>
        <v>1.8442622950819672E-2</v>
      </c>
      <c r="I67" s="11">
        <f t="shared" si="21"/>
        <v>4.0983606557377051E-3</v>
      </c>
      <c r="J67" s="11">
        <f t="shared" si="21"/>
        <v>1.1270491803278689E-2</v>
      </c>
      <c r="K67" s="11">
        <f t="shared" si="21"/>
        <v>0</v>
      </c>
      <c r="L67" s="11">
        <f t="shared" si="21"/>
        <v>0</v>
      </c>
      <c r="M67" s="11">
        <f t="shared" si="21"/>
        <v>0</v>
      </c>
      <c r="N67" s="11">
        <f t="shared" si="21"/>
        <v>0</v>
      </c>
      <c r="O67" s="11">
        <f t="shared" si="21"/>
        <v>0</v>
      </c>
      <c r="P67" s="11">
        <f t="shared" si="21"/>
        <v>0</v>
      </c>
      <c r="Q67" s="11">
        <f t="shared" si="21"/>
        <v>0</v>
      </c>
      <c r="R67" s="11">
        <f t="shared" si="21"/>
        <v>0</v>
      </c>
      <c r="T67" s="5">
        <f t="shared" si="4"/>
        <v>1</v>
      </c>
    </row>
    <row r="68" spans="1:20" x14ac:dyDescent="0.25">
      <c r="A68" s="6">
        <v>43435</v>
      </c>
      <c r="B68" s="11">
        <f t="shared" si="21"/>
        <v>1.0277492291880781E-3</v>
      </c>
      <c r="C68" s="11">
        <f t="shared" si="21"/>
        <v>0.88283658787255914</v>
      </c>
      <c r="D68" s="11">
        <f t="shared" si="21"/>
        <v>2.2610483042137718E-2</v>
      </c>
      <c r="E68" s="11">
        <f t="shared" si="21"/>
        <v>3.9054470709146971E-2</v>
      </c>
      <c r="F68" s="11">
        <f t="shared" si="21"/>
        <v>1.5416238437821172E-2</v>
      </c>
      <c r="G68" s="11">
        <f t="shared" si="21"/>
        <v>5.1387461459403904E-3</v>
      </c>
      <c r="H68" s="11">
        <f t="shared" si="21"/>
        <v>1.8499486125385406E-2</v>
      </c>
      <c r="I68" s="11">
        <f t="shared" si="21"/>
        <v>4.1109969167523125E-3</v>
      </c>
      <c r="J68" s="11">
        <f t="shared" si="21"/>
        <v>1.1305241521068859E-2</v>
      </c>
      <c r="K68" s="11">
        <f t="shared" si="21"/>
        <v>0</v>
      </c>
      <c r="L68" s="11">
        <f t="shared" si="21"/>
        <v>0</v>
      </c>
      <c r="M68" s="11">
        <f t="shared" si="21"/>
        <v>0</v>
      </c>
      <c r="N68" s="11">
        <f t="shared" si="21"/>
        <v>0</v>
      </c>
      <c r="O68" s="11">
        <f t="shared" si="21"/>
        <v>0</v>
      </c>
      <c r="P68" s="11">
        <f t="shared" si="21"/>
        <v>0</v>
      </c>
      <c r="Q68" s="11">
        <f t="shared" si="21"/>
        <v>0</v>
      </c>
      <c r="R68" s="11">
        <f t="shared" si="21"/>
        <v>0</v>
      </c>
      <c r="T68" s="5">
        <f t="shared" si="4"/>
        <v>1</v>
      </c>
    </row>
    <row r="69" spans="1:20" x14ac:dyDescent="0.25">
      <c r="A69" s="6">
        <v>43466</v>
      </c>
      <c r="B69" s="11">
        <f t="shared" ref="B69:R69" si="22">B57</f>
        <v>1.0245901639344263E-3</v>
      </c>
      <c r="C69" s="11">
        <f t="shared" si="22"/>
        <v>0.88319672131147542</v>
      </c>
      <c r="D69" s="11">
        <f t="shared" si="22"/>
        <v>2.2540983606557378E-2</v>
      </c>
      <c r="E69" s="11">
        <f t="shared" si="22"/>
        <v>3.8934426229508198E-2</v>
      </c>
      <c r="F69" s="11">
        <f t="shared" si="22"/>
        <v>1.5368852459016393E-2</v>
      </c>
      <c r="G69" s="11">
        <f t="shared" si="22"/>
        <v>5.1229508196721308E-3</v>
      </c>
      <c r="H69" s="11">
        <f t="shared" si="22"/>
        <v>1.8442622950819672E-2</v>
      </c>
      <c r="I69" s="11">
        <f t="shared" si="22"/>
        <v>4.0983606557377051E-3</v>
      </c>
      <c r="J69" s="11">
        <f t="shared" si="22"/>
        <v>1.1270491803278689E-2</v>
      </c>
      <c r="K69" s="11">
        <f t="shared" si="22"/>
        <v>0</v>
      </c>
      <c r="L69" s="11">
        <f t="shared" si="22"/>
        <v>0</v>
      </c>
      <c r="M69" s="11">
        <f t="shared" si="22"/>
        <v>0</v>
      </c>
      <c r="N69" s="11">
        <f t="shared" si="22"/>
        <v>0</v>
      </c>
      <c r="O69" s="11">
        <f t="shared" si="22"/>
        <v>0</v>
      </c>
      <c r="P69" s="11">
        <f t="shared" si="22"/>
        <v>0</v>
      </c>
      <c r="Q69" s="11">
        <f t="shared" si="22"/>
        <v>0</v>
      </c>
      <c r="R69" s="11">
        <f t="shared" si="22"/>
        <v>0</v>
      </c>
    </row>
    <row r="70" spans="1:20" x14ac:dyDescent="0.25">
      <c r="A70" s="6">
        <v>43497</v>
      </c>
      <c r="B70" s="11">
        <f t="shared" ref="B70:R70" si="23">B58</f>
        <v>1.026694045174538E-3</v>
      </c>
      <c r="C70" s="11">
        <f t="shared" si="23"/>
        <v>0.88295687885010266</v>
      </c>
      <c r="D70" s="11">
        <f t="shared" si="23"/>
        <v>2.2587268993839837E-2</v>
      </c>
      <c r="E70" s="11">
        <f t="shared" si="23"/>
        <v>3.9014373716632446E-2</v>
      </c>
      <c r="F70" s="11">
        <f t="shared" si="23"/>
        <v>1.5400410677618069E-2</v>
      </c>
      <c r="G70" s="11">
        <f t="shared" si="23"/>
        <v>5.1334702258726897E-3</v>
      </c>
      <c r="H70" s="11">
        <f t="shared" si="23"/>
        <v>1.8480492813141684E-2</v>
      </c>
      <c r="I70" s="11">
        <f t="shared" si="23"/>
        <v>4.1067761806981521E-3</v>
      </c>
      <c r="J70" s="11">
        <f t="shared" si="23"/>
        <v>1.1293634496919919E-2</v>
      </c>
      <c r="K70" s="11">
        <f t="shared" si="23"/>
        <v>0</v>
      </c>
      <c r="L70" s="11">
        <f t="shared" si="23"/>
        <v>0</v>
      </c>
      <c r="M70" s="11">
        <f t="shared" si="23"/>
        <v>0</v>
      </c>
      <c r="N70" s="11">
        <f t="shared" si="23"/>
        <v>0</v>
      </c>
      <c r="O70" s="11">
        <f t="shared" si="23"/>
        <v>0</v>
      </c>
      <c r="P70" s="11">
        <f t="shared" si="23"/>
        <v>0</v>
      </c>
      <c r="Q70" s="11">
        <f t="shared" si="23"/>
        <v>0</v>
      </c>
      <c r="R70" s="11">
        <f t="shared" si="23"/>
        <v>0</v>
      </c>
    </row>
    <row r="71" spans="1:20" x14ac:dyDescent="0.25">
      <c r="A71" s="6">
        <v>43525</v>
      </c>
      <c r="B71" s="11">
        <f t="shared" ref="B71:R71" si="24">B59</f>
        <v>1.0256410256410256E-3</v>
      </c>
      <c r="C71" s="11">
        <f t="shared" si="24"/>
        <v>0.88307692307692309</v>
      </c>
      <c r="D71" s="11">
        <f t="shared" si="24"/>
        <v>2.2564102564102566E-2</v>
      </c>
      <c r="E71" s="11">
        <f t="shared" si="24"/>
        <v>3.8974358974358976E-2</v>
      </c>
      <c r="F71" s="11">
        <f t="shared" si="24"/>
        <v>1.5384615384615385E-2</v>
      </c>
      <c r="G71" s="11">
        <f t="shared" si="24"/>
        <v>5.1282051282051282E-3</v>
      </c>
      <c r="H71" s="11">
        <f t="shared" si="24"/>
        <v>1.8461538461538463E-2</v>
      </c>
      <c r="I71" s="11">
        <f t="shared" si="24"/>
        <v>4.1025641025641026E-3</v>
      </c>
      <c r="J71" s="11">
        <f t="shared" si="24"/>
        <v>1.1282051282051283E-2</v>
      </c>
      <c r="K71" s="11">
        <f t="shared" si="24"/>
        <v>0</v>
      </c>
      <c r="L71" s="11">
        <f t="shared" si="24"/>
        <v>0</v>
      </c>
      <c r="M71" s="11">
        <f t="shared" si="24"/>
        <v>0</v>
      </c>
      <c r="N71" s="11">
        <f t="shared" si="24"/>
        <v>0</v>
      </c>
      <c r="O71" s="11">
        <f t="shared" si="24"/>
        <v>0</v>
      </c>
      <c r="P71" s="11">
        <f t="shared" si="24"/>
        <v>0</v>
      </c>
      <c r="Q71" s="11">
        <f t="shared" si="24"/>
        <v>0</v>
      </c>
      <c r="R71" s="11">
        <f t="shared" si="24"/>
        <v>0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workbookViewId="0"/>
  </sheetViews>
  <sheetFormatPr defaultRowHeight="15" x14ac:dyDescent="0.25"/>
  <cols>
    <col min="1" max="1" width="11" bestFit="1" customWidth="1"/>
    <col min="3" max="3" width="11.5703125" bestFit="1" customWidth="1"/>
    <col min="11" max="12" width="11.5703125" bestFit="1" customWidth="1"/>
    <col min="13" max="13" width="10.5703125" bestFit="1" customWidth="1"/>
    <col min="14" max="14" width="9.28515625" bestFit="1" customWidth="1"/>
    <col min="15" max="15" width="10.5703125" bestFit="1" customWidth="1"/>
    <col min="16" max="16" width="9.5703125" bestFit="1" customWidth="1"/>
    <col min="17" max="17" width="11.5703125" bestFit="1" customWidth="1"/>
    <col min="18" max="18" width="9.28515625" bestFit="1" customWidth="1"/>
    <col min="20" max="20" width="10.5703125" bestFit="1" customWidth="1"/>
  </cols>
  <sheetData>
    <row r="1" spans="1:20" ht="28.5" x14ac:dyDescent="0.45">
      <c r="A1" s="3" t="s">
        <v>19</v>
      </c>
    </row>
    <row r="2" spans="1:20" x14ac:dyDescent="0.25">
      <c r="A2" t="s">
        <v>47</v>
      </c>
    </row>
    <row r="3" spans="1:20" x14ac:dyDescent="0.25">
      <c r="B3" t="s">
        <v>16</v>
      </c>
    </row>
    <row r="4" spans="1:20" x14ac:dyDescent="0.25">
      <c r="A4" t="s">
        <v>21</v>
      </c>
      <c r="B4" t="s">
        <v>0</v>
      </c>
      <c r="C4" t="s">
        <v>23</v>
      </c>
      <c r="D4" t="s">
        <v>24</v>
      </c>
      <c r="E4" t="s">
        <v>25</v>
      </c>
      <c r="F4" t="s">
        <v>26</v>
      </c>
      <c r="G4" t="s">
        <v>27</v>
      </c>
      <c r="H4" t="s">
        <v>28</v>
      </c>
      <c r="I4" t="s">
        <v>29</v>
      </c>
      <c r="J4" t="s">
        <v>30</v>
      </c>
      <c r="K4" t="s">
        <v>31</v>
      </c>
      <c r="L4" t="s">
        <v>14</v>
      </c>
      <c r="M4" t="s">
        <v>32</v>
      </c>
      <c r="N4" t="s">
        <v>33</v>
      </c>
      <c r="O4" t="s">
        <v>34</v>
      </c>
      <c r="P4" t="s">
        <v>35</v>
      </c>
      <c r="Q4" t="s">
        <v>36</v>
      </c>
      <c r="R4" t="s">
        <v>41</v>
      </c>
      <c r="T4" t="s">
        <v>13</v>
      </c>
    </row>
    <row r="5" spans="1:20" x14ac:dyDescent="0.25">
      <c r="A5" t="s">
        <v>1</v>
      </c>
      <c r="B5" s="1">
        <f>[1]KWHtoCC!H92</f>
        <v>0</v>
      </c>
      <c r="C5" s="1">
        <f>[2]BillstoCC!H36</f>
        <v>20</v>
      </c>
      <c r="D5" s="1">
        <f>[3]KWHtoCC!H65</f>
        <v>0</v>
      </c>
      <c r="E5" s="1">
        <f>[4]KWHtoCC!H94</f>
        <v>0</v>
      </c>
      <c r="F5" s="1">
        <f>[5]KWHtoCC!H90</f>
        <v>0</v>
      </c>
      <c r="G5" s="1">
        <f>[6]KWHtoCC!H113</f>
        <v>0</v>
      </c>
      <c r="H5" s="1">
        <f>[7]KWHtoCC!H90</f>
        <v>0</v>
      </c>
      <c r="I5" s="1">
        <f>[8]KWHtoCC!H90</f>
        <v>0</v>
      </c>
      <c r="J5" s="1">
        <f>[9]KWHtoCC!H65</f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T5" s="2">
        <f>SUM(B5:S5)</f>
        <v>20</v>
      </c>
    </row>
    <row r="6" spans="1:20" x14ac:dyDescent="0.25">
      <c r="A6" t="s">
        <v>2</v>
      </c>
      <c r="B6" s="1">
        <f>[1]KWHtoCC!H93</f>
        <v>0</v>
      </c>
      <c r="C6" s="1">
        <f>[2]BillstoCC!H37</f>
        <v>20</v>
      </c>
      <c r="D6" s="1">
        <f>[3]KWHtoCC!H66</f>
        <v>0</v>
      </c>
      <c r="E6" s="1">
        <f>[4]KWHtoCC!H95</f>
        <v>0</v>
      </c>
      <c r="F6" s="1">
        <f>[5]KWHtoCC!H91</f>
        <v>0</v>
      </c>
      <c r="G6" s="1">
        <f>[6]KWHtoCC!H114</f>
        <v>0</v>
      </c>
      <c r="H6" s="1">
        <f>[7]KWHtoCC!H91</f>
        <v>0</v>
      </c>
      <c r="I6" s="1">
        <f>[8]KWHtoCC!H91</f>
        <v>0</v>
      </c>
      <c r="J6" s="1">
        <f>[9]KWHtoCC!H66</f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T6" s="2">
        <f t="shared" ref="T6:T24" si="0">SUM(B6:S6)</f>
        <v>20</v>
      </c>
    </row>
    <row r="7" spans="1:20" x14ac:dyDescent="0.25">
      <c r="A7" t="s">
        <v>3</v>
      </c>
      <c r="B7" s="1">
        <f>[1]KWHtoCC!H94</f>
        <v>0</v>
      </c>
      <c r="C7" s="1">
        <f>[2]BillstoCC!H38</f>
        <v>20</v>
      </c>
      <c r="D7" s="1">
        <f>[3]KWHtoCC!H67</f>
        <v>0</v>
      </c>
      <c r="E7" s="1">
        <f>[4]KWHtoCC!H96</f>
        <v>0</v>
      </c>
      <c r="F7" s="1">
        <f>[5]KWHtoCC!H92</f>
        <v>0</v>
      </c>
      <c r="G7" s="1">
        <f>[6]KWHtoCC!H115</f>
        <v>0</v>
      </c>
      <c r="H7" s="1">
        <f>[7]KWHtoCC!H92</f>
        <v>0</v>
      </c>
      <c r="I7" s="1">
        <f>[8]KWHtoCC!H92</f>
        <v>0</v>
      </c>
      <c r="J7" s="1">
        <f>[9]KWHtoCC!H67</f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T7" s="2">
        <f t="shared" si="0"/>
        <v>20</v>
      </c>
    </row>
    <row r="8" spans="1:20" x14ac:dyDescent="0.25">
      <c r="A8" t="s">
        <v>4</v>
      </c>
      <c r="B8" s="1">
        <f>[1]KWHtoCC!H95</f>
        <v>0</v>
      </c>
      <c r="C8" s="1">
        <f>[2]BillstoCC!H39</f>
        <v>20</v>
      </c>
      <c r="D8" s="1">
        <f>[3]KWHtoCC!H68</f>
        <v>0</v>
      </c>
      <c r="E8" s="1">
        <f>[4]KWHtoCC!H97</f>
        <v>0</v>
      </c>
      <c r="F8" s="1">
        <f>[5]KWHtoCC!H93</f>
        <v>0</v>
      </c>
      <c r="G8" s="1">
        <f>[6]KWHtoCC!H116</f>
        <v>0</v>
      </c>
      <c r="H8" s="1">
        <f>[7]KWHtoCC!H93</f>
        <v>0</v>
      </c>
      <c r="I8" s="1">
        <f>[8]KWHtoCC!H93</f>
        <v>0</v>
      </c>
      <c r="J8" s="1">
        <f>[9]KWHtoCC!H68</f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T8" s="2">
        <f t="shared" si="0"/>
        <v>20</v>
      </c>
    </row>
    <row r="9" spans="1:20" x14ac:dyDescent="0.25">
      <c r="A9" t="s">
        <v>5</v>
      </c>
      <c r="B9" s="1">
        <f>[1]KWHtoCC!H96</f>
        <v>0</v>
      </c>
      <c r="C9" s="1">
        <f>[2]BillstoCC!H40</f>
        <v>20</v>
      </c>
      <c r="D9" s="1">
        <f>[3]KWHtoCC!H69</f>
        <v>0</v>
      </c>
      <c r="E9" s="1">
        <f>[4]KWHtoCC!H98</f>
        <v>0</v>
      </c>
      <c r="F9" s="1">
        <f>[5]KWHtoCC!H94</f>
        <v>0</v>
      </c>
      <c r="G9" s="1">
        <f>[6]KWHtoCC!H117</f>
        <v>0</v>
      </c>
      <c r="H9" s="1">
        <f>[7]KWHtoCC!H94</f>
        <v>0</v>
      </c>
      <c r="I9" s="1">
        <f>[8]KWHtoCC!H94</f>
        <v>0</v>
      </c>
      <c r="J9" s="1">
        <f>[9]KWHtoCC!H69</f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T9" s="2">
        <f t="shared" si="0"/>
        <v>20</v>
      </c>
    </row>
    <row r="10" spans="1:20" x14ac:dyDescent="0.25">
      <c r="A10" t="s">
        <v>6</v>
      </c>
      <c r="B10" s="1">
        <f>[1]KWHtoCC!H97</f>
        <v>0</v>
      </c>
      <c r="C10" s="1">
        <f>[2]BillstoCC!H41</f>
        <v>20</v>
      </c>
      <c r="D10" s="4">
        <v>0</v>
      </c>
      <c r="E10" s="1">
        <f>[4]KWHtoCC!H99</f>
        <v>0</v>
      </c>
      <c r="F10" s="1">
        <f>[5]KWHtoCC!H95</f>
        <v>0</v>
      </c>
      <c r="G10" s="1">
        <f>[6]KWHtoCC!H118</f>
        <v>0</v>
      </c>
      <c r="H10" s="1">
        <f>[7]KWHtoCC!H95</f>
        <v>0</v>
      </c>
      <c r="I10" s="1">
        <f>[8]KWHtoCC!H95</f>
        <v>0</v>
      </c>
      <c r="J10" s="1">
        <f>[9]KWHtoCC!H70</f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T10" s="2">
        <f t="shared" si="0"/>
        <v>20</v>
      </c>
    </row>
    <row r="11" spans="1:20" x14ac:dyDescent="0.25">
      <c r="A11" t="s">
        <v>7</v>
      </c>
      <c r="B11" s="1">
        <f>[1]KWHtoCC!H98</f>
        <v>0</v>
      </c>
      <c r="C11" s="1">
        <f>[2]BillstoCC!H42</f>
        <v>20</v>
      </c>
      <c r="D11" s="4">
        <v>0</v>
      </c>
      <c r="E11" s="1">
        <f>[4]KWHtoCC!H100</f>
        <v>0</v>
      </c>
      <c r="F11" s="1">
        <f>[5]KWHtoCC!H96</f>
        <v>0</v>
      </c>
      <c r="G11" s="1">
        <f>[6]KWHtoCC!H119</f>
        <v>0</v>
      </c>
      <c r="H11" s="1">
        <f>[7]KWHtoCC!H96</f>
        <v>0</v>
      </c>
      <c r="I11" s="1">
        <f>[8]KWHtoCC!H96</f>
        <v>0</v>
      </c>
      <c r="J11" s="1">
        <f>[9]KWHtoCC!H71</f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T11" s="2">
        <f t="shared" si="0"/>
        <v>20</v>
      </c>
    </row>
    <row r="12" spans="1:20" x14ac:dyDescent="0.25">
      <c r="A12" t="s">
        <v>8</v>
      </c>
      <c r="B12" s="1">
        <f>[1]KWHtoCC!H99</f>
        <v>0</v>
      </c>
      <c r="C12" s="1">
        <f>[2]BillstoCC!H43</f>
        <v>20</v>
      </c>
      <c r="D12" s="4">
        <v>0</v>
      </c>
      <c r="E12" s="1">
        <f>[4]KWHtoCC!H101</f>
        <v>0</v>
      </c>
      <c r="F12" s="1">
        <f>[5]KWHtoCC!H97</f>
        <v>0</v>
      </c>
      <c r="G12" s="1">
        <f>[6]KWHtoCC!H120</f>
        <v>0</v>
      </c>
      <c r="H12" s="1">
        <f>[7]KWHtoCC!H97</f>
        <v>0</v>
      </c>
      <c r="I12" s="1">
        <f>[8]KWHtoCC!H97</f>
        <v>0</v>
      </c>
      <c r="J12" s="1">
        <f>[9]KWHtoCC!H72</f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T12" s="2">
        <f t="shared" si="0"/>
        <v>20</v>
      </c>
    </row>
    <row r="13" spans="1:20" x14ac:dyDescent="0.25">
      <c r="A13" t="s">
        <v>9</v>
      </c>
      <c r="B13" s="1">
        <f>[1]KWHtoCC!H100</f>
        <v>0</v>
      </c>
      <c r="C13" s="1">
        <f>[2]BillstoCC!H44</f>
        <v>18</v>
      </c>
      <c r="D13" s="4">
        <v>0</v>
      </c>
      <c r="E13" s="1">
        <f>[4]KWHtoCC!H102</f>
        <v>0</v>
      </c>
      <c r="F13" s="1">
        <f>[5]KWHtoCC!H98</f>
        <v>0</v>
      </c>
      <c r="G13" s="1">
        <f>[6]KWHtoCC!H121</f>
        <v>0</v>
      </c>
      <c r="H13" s="1">
        <f>[7]KWHtoCC!H98</f>
        <v>0</v>
      </c>
      <c r="I13" s="1">
        <f>[8]KWHtoCC!H98</f>
        <v>0</v>
      </c>
      <c r="J13" s="1">
        <f>[9]KWHtoCC!H73</f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T13" s="2">
        <f t="shared" si="0"/>
        <v>18</v>
      </c>
    </row>
    <row r="14" spans="1:20" x14ac:dyDescent="0.25">
      <c r="A14" t="s">
        <v>10</v>
      </c>
      <c r="B14" s="1">
        <f>[1]KWHtoCC!H101</f>
        <v>0</v>
      </c>
      <c r="C14" s="1">
        <f>[2]BillstoCC!H45</f>
        <v>18</v>
      </c>
      <c r="D14" s="1">
        <f>[3]KWHtoCC!H70</f>
        <v>0</v>
      </c>
      <c r="E14" s="1">
        <f>[4]KWHtoCC!H103</f>
        <v>0</v>
      </c>
      <c r="F14" s="1">
        <f>[5]KWHtoCC!H99</f>
        <v>0</v>
      </c>
      <c r="G14" s="1">
        <f>[6]KWHtoCC!H122</f>
        <v>0</v>
      </c>
      <c r="H14" s="1">
        <f>[7]KWHtoCC!H99</f>
        <v>0</v>
      </c>
      <c r="I14" s="1">
        <f>[8]KWHtoCC!H99</f>
        <v>0</v>
      </c>
      <c r="J14" s="1">
        <f>[9]KWHtoCC!H74</f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T14" s="2">
        <f t="shared" si="0"/>
        <v>18</v>
      </c>
    </row>
    <row r="15" spans="1:20" x14ac:dyDescent="0.25">
      <c r="A15" t="s">
        <v>11</v>
      </c>
      <c r="B15" s="1">
        <f>[1]KWHtoCC!H102</f>
        <v>0</v>
      </c>
      <c r="C15" s="1">
        <f>[2]BillstoCC!H46</f>
        <v>18</v>
      </c>
      <c r="D15" s="1">
        <f>[3]KWHtoCC!H71</f>
        <v>0</v>
      </c>
      <c r="E15" s="1">
        <f>[4]KWHtoCC!H104</f>
        <v>0</v>
      </c>
      <c r="F15" s="1">
        <f>[5]KWHtoCC!H100</f>
        <v>0</v>
      </c>
      <c r="G15" s="1">
        <f>[6]KWHtoCC!H123</f>
        <v>0</v>
      </c>
      <c r="H15" s="1">
        <f>[7]KWHtoCC!H100</f>
        <v>0</v>
      </c>
      <c r="I15" s="1">
        <f>[8]KWHtoCC!H100</f>
        <v>0</v>
      </c>
      <c r="J15" s="1">
        <f>[9]KWHtoCC!H75</f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T15" s="2">
        <f t="shared" si="0"/>
        <v>18</v>
      </c>
    </row>
    <row r="16" spans="1:20" x14ac:dyDescent="0.25">
      <c r="A16" t="s">
        <v>12</v>
      </c>
      <c r="B16" s="1">
        <f>[1]KWHtoCC!H103</f>
        <v>0</v>
      </c>
      <c r="C16" s="1">
        <f>[2]BillstoCC!H47</f>
        <v>18</v>
      </c>
      <c r="D16" s="1">
        <f>[3]KWHtoCC!H72</f>
        <v>0</v>
      </c>
      <c r="E16" s="1">
        <f>[4]KWHtoCC!H105</f>
        <v>0</v>
      </c>
      <c r="F16" s="1">
        <f>[5]KWHtoCC!H101</f>
        <v>0</v>
      </c>
      <c r="G16" s="1">
        <f>[6]KWHtoCC!H124</f>
        <v>0</v>
      </c>
      <c r="H16" s="1">
        <f>[7]KWHtoCC!H101</f>
        <v>0</v>
      </c>
      <c r="I16" s="1">
        <f>[8]KWHtoCC!H101</f>
        <v>0</v>
      </c>
      <c r="J16" s="1">
        <f>[9]KWHtoCC!H76</f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T16" s="2">
        <f t="shared" si="0"/>
        <v>18</v>
      </c>
    </row>
    <row r="17" spans="1:20" x14ac:dyDescent="0.25">
      <c r="A17" s="7">
        <v>42736</v>
      </c>
      <c r="B17" s="1">
        <f>[1]KWHtoCC!H104</f>
        <v>0</v>
      </c>
      <c r="C17" s="1">
        <f>[2]BillstoCC!H48</f>
        <v>18</v>
      </c>
      <c r="D17" s="1">
        <f>[3]KWHtoCC!H73</f>
        <v>0</v>
      </c>
      <c r="E17" s="1">
        <f>[4]KWHtoCC!H106</f>
        <v>0</v>
      </c>
      <c r="F17" s="1">
        <f>[5]KWHtoCC!H102</f>
        <v>0</v>
      </c>
      <c r="G17" s="1">
        <f>[6]KWHtoCC!H125</f>
        <v>0</v>
      </c>
      <c r="H17" s="1">
        <f>[7]KWHtoCC!H102</f>
        <v>0</v>
      </c>
      <c r="I17" s="1">
        <f>[8]KWHtoCC!H102</f>
        <v>0</v>
      </c>
      <c r="J17" s="1">
        <f>[9]KWHtoCC!H77</f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T17" s="2">
        <f t="shared" si="0"/>
        <v>18</v>
      </c>
    </row>
    <row r="18" spans="1:20" x14ac:dyDescent="0.25">
      <c r="A18" s="7">
        <v>42767</v>
      </c>
      <c r="B18" s="1">
        <f>[1]KWHtoCC!H105</f>
        <v>0</v>
      </c>
      <c r="C18" s="1">
        <f>[2]BillstoCC!H49</f>
        <v>18</v>
      </c>
      <c r="D18" s="1">
        <f>[3]KWHtoCC!H74</f>
        <v>0</v>
      </c>
      <c r="E18" s="1">
        <f>[4]KWHtoCC!H107</f>
        <v>0</v>
      </c>
      <c r="F18" s="1">
        <f>[5]KWHtoCC!H103</f>
        <v>0</v>
      </c>
      <c r="G18" s="1">
        <f>[6]KWHtoCC!H126</f>
        <v>0</v>
      </c>
      <c r="H18" s="1">
        <f>[7]KWHtoCC!H103</f>
        <v>0</v>
      </c>
      <c r="I18" s="1">
        <f>[8]KWHtoCC!H103</f>
        <v>0</v>
      </c>
      <c r="J18" s="1">
        <f>[9]KWHtoCC!H78</f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T18" s="2">
        <f t="shared" si="0"/>
        <v>18</v>
      </c>
    </row>
    <row r="19" spans="1:20" x14ac:dyDescent="0.25">
      <c r="A19" s="7">
        <v>42795</v>
      </c>
      <c r="B19" s="1">
        <f>[1]KWHtoCC!H106</f>
        <v>0</v>
      </c>
      <c r="C19" s="1">
        <f>[2]BillstoCC!H50</f>
        <v>18</v>
      </c>
      <c r="D19" s="1">
        <f>[3]KWHtoCC!H75</f>
        <v>0</v>
      </c>
      <c r="E19" s="1">
        <f>[4]KWHtoCC!H108</f>
        <v>0</v>
      </c>
      <c r="F19" s="1">
        <f>[5]KWHtoCC!H104</f>
        <v>0</v>
      </c>
      <c r="G19" s="1">
        <f>[6]KWHtoCC!H127</f>
        <v>0</v>
      </c>
      <c r="H19" s="1">
        <f>[7]KWHtoCC!H104</f>
        <v>0</v>
      </c>
      <c r="I19" s="1">
        <f>[8]KWHtoCC!H104</f>
        <v>0</v>
      </c>
      <c r="J19" s="1">
        <f>[9]KWHtoCC!H79</f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T19" s="2">
        <f t="shared" si="0"/>
        <v>18</v>
      </c>
    </row>
    <row r="20" spans="1:20" x14ac:dyDescent="0.25">
      <c r="A20" s="7">
        <v>42826</v>
      </c>
      <c r="B20" s="1">
        <f>[1]KWHtoCC!H107</f>
        <v>0</v>
      </c>
      <c r="C20" s="1">
        <f>[2]BillstoCC!H51</f>
        <v>19</v>
      </c>
      <c r="D20" s="1">
        <f>[3]KWHtoCC!H76</f>
        <v>0</v>
      </c>
      <c r="E20" s="1">
        <f>[4]KWHtoCC!H109</f>
        <v>0</v>
      </c>
      <c r="F20" s="1">
        <f>[5]KWHtoCC!H105</f>
        <v>0</v>
      </c>
      <c r="G20" s="1">
        <f>[6]KWHtoCC!H128</f>
        <v>0</v>
      </c>
      <c r="H20" s="1">
        <f>[7]KWHtoCC!H105</f>
        <v>0</v>
      </c>
      <c r="I20" s="1">
        <f>[8]KWHtoCC!H105</f>
        <v>0</v>
      </c>
      <c r="J20" s="1">
        <f>[9]KWHtoCC!H80</f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T20" s="2">
        <f t="shared" si="0"/>
        <v>19</v>
      </c>
    </row>
    <row r="21" spans="1:20" x14ac:dyDescent="0.25">
      <c r="A21" s="7">
        <v>42856</v>
      </c>
      <c r="B21" s="1">
        <f>[1]KWHtoCC!H108</f>
        <v>0</v>
      </c>
      <c r="C21" s="1">
        <f>[2]BillstoCC!H52</f>
        <v>20</v>
      </c>
      <c r="D21" s="1">
        <f>[3]KWHtoCC!H77</f>
        <v>0</v>
      </c>
      <c r="E21" s="1">
        <f>[4]KWHtoCC!H110</f>
        <v>0</v>
      </c>
      <c r="F21" s="1">
        <f>[5]KWHtoCC!H106</f>
        <v>0</v>
      </c>
      <c r="G21" s="1">
        <f>[6]KWHtoCC!H129</f>
        <v>0</v>
      </c>
      <c r="H21" s="1">
        <f>[7]KWHtoCC!H106</f>
        <v>0</v>
      </c>
      <c r="I21" s="1">
        <f>[8]KWHtoCC!H106</f>
        <v>0</v>
      </c>
      <c r="J21" s="1">
        <f>[9]KWHtoCC!H81</f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T21" s="2">
        <f t="shared" si="0"/>
        <v>20</v>
      </c>
    </row>
    <row r="22" spans="1:20" x14ac:dyDescent="0.25">
      <c r="A22" s="7">
        <v>42887</v>
      </c>
      <c r="B22" s="1">
        <f>[1]KWHtoCC!H109</f>
        <v>0</v>
      </c>
      <c r="C22" s="1">
        <f>[2]BillstoCC!H53</f>
        <v>0</v>
      </c>
      <c r="D22" s="4">
        <v>0</v>
      </c>
      <c r="E22" s="1">
        <f>[4]KWHtoCC!H111</f>
        <v>0</v>
      </c>
      <c r="F22" s="1">
        <f>[5]KWHtoCC!H107</f>
        <v>0</v>
      </c>
      <c r="G22" s="1">
        <f>[6]KWHtoCC!H130</f>
        <v>0</v>
      </c>
      <c r="H22" s="1">
        <f>[7]KWHtoCC!H107</f>
        <v>0</v>
      </c>
      <c r="I22" s="1">
        <f>[8]KWHtoCC!H107</f>
        <v>0</v>
      </c>
      <c r="J22" s="1">
        <f>[9]KWHtoCC!H82</f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T22" s="2">
        <f t="shared" si="0"/>
        <v>0</v>
      </c>
    </row>
    <row r="23" spans="1:20" x14ac:dyDescent="0.25">
      <c r="A23" s="7">
        <v>42917</v>
      </c>
      <c r="B23" s="1">
        <f>[1]KWHtoCC!H110</f>
        <v>0</v>
      </c>
      <c r="C23" s="1">
        <f>[2]BillstoCC!H54</f>
        <v>0</v>
      </c>
      <c r="D23" s="4">
        <v>0</v>
      </c>
      <c r="E23" s="1">
        <f>[4]KWHtoCC!H112</f>
        <v>0</v>
      </c>
      <c r="F23" s="1">
        <f>[5]KWHtoCC!H108</f>
        <v>0</v>
      </c>
      <c r="G23" s="1">
        <f>[6]KWHtoCC!H131</f>
        <v>0</v>
      </c>
      <c r="H23" s="1">
        <f>[7]KWHtoCC!H108</f>
        <v>0</v>
      </c>
      <c r="I23" s="1">
        <f>[8]KWHtoCC!H108</f>
        <v>0</v>
      </c>
      <c r="J23" s="1">
        <f>[9]KWHtoCC!H83</f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T23" s="2">
        <f t="shared" si="0"/>
        <v>0</v>
      </c>
    </row>
    <row r="24" spans="1:20" x14ac:dyDescent="0.25">
      <c r="A24" s="7">
        <v>42948</v>
      </c>
      <c r="B24" s="1">
        <f>[1]KWHtoCC!H111</f>
        <v>0</v>
      </c>
      <c r="C24" s="1">
        <f>[2]BillstoCC!H55</f>
        <v>0</v>
      </c>
      <c r="D24" s="4">
        <v>0</v>
      </c>
      <c r="E24" s="1">
        <f>[4]KWHtoCC!H113</f>
        <v>0</v>
      </c>
      <c r="F24" s="1">
        <f>[5]KWHtoCC!H109</f>
        <v>0</v>
      </c>
      <c r="G24" s="1">
        <f>[6]KWHtoCC!H132</f>
        <v>0</v>
      </c>
      <c r="H24" s="1">
        <f>[7]KWHtoCC!H109</f>
        <v>0</v>
      </c>
      <c r="I24" s="1">
        <f>[8]KWHtoCC!H109</f>
        <v>0</v>
      </c>
      <c r="J24" s="1">
        <f>[9]KWHtoCC!H84</f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T24" s="2">
        <f t="shared" si="0"/>
        <v>0</v>
      </c>
    </row>
    <row r="25" spans="1:20" x14ac:dyDescent="0.25">
      <c r="A25" s="7">
        <v>42979</v>
      </c>
      <c r="B25" s="1">
        <f>[1]KWHtoCC!H112</f>
        <v>0</v>
      </c>
      <c r="C25" s="1">
        <f>[2]BillstoCC!H56</f>
        <v>0</v>
      </c>
      <c r="D25" s="4">
        <v>0</v>
      </c>
      <c r="E25" s="1">
        <f>[4]KWHtoCC!H114</f>
        <v>0</v>
      </c>
      <c r="F25" s="1">
        <f>[5]KWHtoCC!H110</f>
        <v>0</v>
      </c>
      <c r="G25" s="1">
        <f>[6]KWHtoCC!H133</f>
        <v>0</v>
      </c>
      <c r="H25" s="1">
        <f>[7]KWHtoCC!H110</f>
        <v>0</v>
      </c>
      <c r="I25" s="1">
        <f>[8]KWHtoCC!H110</f>
        <v>0</v>
      </c>
      <c r="J25" s="1">
        <f>[9]KWHtoCC!H85</f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T25" s="2">
        <f t="shared" ref="T25:T28" si="1">SUM(B25:S25)</f>
        <v>0</v>
      </c>
    </row>
    <row r="26" spans="1:20" x14ac:dyDescent="0.25">
      <c r="A26" s="7">
        <v>43009</v>
      </c>
      <c r="B26" s="1">
        <f>[1]KWHtoCC!H113</f>
        <v>0</v>
      </c>
      <c r="C26" s="1">
        <f>[2]BillstoCC!H57</f>
        <v>0</v>
      </c>
      <c r="D26" s="1">
        <f>[3]KWHtoCC!H78</f>
        <v>0</v>
      </c>
      <c r="E26" s="1">
        <f>[4]KWHtoCC!H115</f>
        <v>0</v>
      </c>
      <c r="F26" s="1">
        <f>[5]KWHtoCC!H111</f>
        <v>0</v>
      </c>
      <c r="G26" s="1">
        <f>[6]KWHtoCC!H134</f>
        <v>0</v>
      </c>
      <c r="H26" s="1">
        <f>[7]KWHtoCC!H111</f>
        <v>0</v>
      </c>
      <c r="I26" s="1">
        <f>[8]KWHtoCC!H111</f>
        <v>0</v>
      </c>
      <c r="J26" s="1">
        <f>[9]KWHtoCC!H86</f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T26" s="2">
        <f t="shared" si="1"/>
        <v>0</v>
      </c>
    </row>
    <row r="27" spans="1:20" x14ac:dyDescent="0.25">
      <c r="A27" s="7">
        <v>43040</v>
      </c>
      <c r="B27" s="1">
        <f>[1]KWHtoCC!H114</f>
        <v>0</v>
      </c>
      <c r="C27" s="1">
        <f>[2]BillstoCC!H58</f>
        <v>0</v>
      </c>
      <c r="D27" s="1">
        <f>[3]KWHtoCC!H79</f>
        <v>0</v>
      </c>
      <c r="E27" s="1">
        <f>[4]KWHtoCC!H116</f>
        <v>0</v>
      </c>
      <c r="F27" s="1">
        <f>[5]KWHtoCC!H112</f>
        <v>0</v>
      </c>
      <c r="G27" s="1">
        <f>[6]KWHtoCC!H135</f>
        <v>0</v>
      </c>
      <c r="H27" s="1">
        <f>[7]KWHtoCC!H112</f>
        <v>0</v>
      </c>
      <c r="I27" s="1">
        <f>[8]KWHtoCC!H112</f>
        <v>0</v>
      </c>
      <c r="J27" s="1">
        <f>[9]KWHtoCC!H87</f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T27" s="2">
        <f t="shared" si="1"/>
        <v>0</v>
      </c>
    </row>
    <row r="28" spans="1:20" x14ac:dyDescent="0.25">
      <c r="A28" s="7">
        <v>43070</v>
      </c>
      <c r="B28" s="1">
        <f>[1]KWHtoCC!H115</f>
        <v>0</v>
      </c>
      <c r="C28" s="1">
        <f>[2]BillstoCC!H59</f>
        <v>0</v>
      </c>
      <c r="D28" s="1">
        <f>[3]KWHtoCC!H80</f>
        <v>0</v>
      </c>
      <c r="E28" s="1">
        <f>[4]KWHtoCC!H117</f>
        <v>0</v>
      </c>
      <c r="F28" s="1">
        <f>[5]KWHtoCC!H113</f>
        <v>0</v>
      </c>
      <c r="G28" s="1">
        <f>[6]KWHtoCC!H136</f>
        <v>0</v>
      </c>
      <c r="H28" s="1">
        <f>[7]KWHtoCC!H113</f>
        <v>0</v>
      </c>
      <c r="I28" s="1">
        <f>[8]KWHtoCC!H113</f>
        <v>0</v>
      </c>
      <c r="J28" s="1">
        <f>[9]KWHtoCC!H88</f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T28" s="2">
        <f t="shared" si="1"/>
        <v>0</v>
      </c>
    </row>
    <row r="31" spans="1:20" x14ac:dyDescent="0.25">
      <c r="A31" t="s">
        <v>47</v>
      </c>
      <c r="B31" t="s">
        <v>22</v>
      </c>
    </row>
    <row r="32" spans="1:20" x14ac:dyDescent="0.25">
      <c r="A32" t="s">
        <v>21</v>
      </c>
      <c r="B32" t="s">
        <v>0</v>
      </c>
      <c r="C32" t="s">
        <v>23</v>
      </c>
      <c r="D32" t="s">
        <v>24</v>
      </c>
      <c r="E32" t="s">
        <v>25</v>
      </c>
      <c r="F32" t="s">
        <v>26</v>
      </c>
      <c r="G32" t="s">
        <v>27</v>
      </c>
      <c r="H32" t="s">
        <v>28</v>
      </c>
      <c r="I32" t="s">
        <v>29</v>
      </c>
      <c r="J32" t="s">
        <v>30</v>
      </c>
      <c r="K32" t="s">
        <v>31</v>
      </c>
      <c r="L32" t="s">
        <v>14</v>
      </c>
      <c r="M32" t="s">
        <v>32</v>
      </c>
      <c r="N32" t="s">
        <v>33</v>
      </c>
      <c r="O32" t="s">
        <v>34</v>
      </c>
      <c r="P32" t="s">
        <v>35</v>
      </c>
      <c r="Q32" t="s">
        <v>36</v>
      </c>
      <c r="R32" t="s">
        <v>41</v>
      </c>
      <c r="T32" t="s">
        <v>13</v>
      </c>
    </row>
    <row r="33" spans="1:20" x14ac:dyDescent="0.25">
      <c r="A33" s="6" t="s">
        <v>1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T33" s="5">
        <f>SUM(B33:S33)</f>
        <v>0</v>
      </c>
    </row>
    <row r="34" spans="1:20" x14ac:dyDescent="0.25">
      <c r="A34" s="6" t="s">
        <v>2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T34" s="5">
        <f t="shared" ref="T34:T68" si="2">SUM(B34:S34)</f>
        <v>0</v>
      </c>
    </row>
    <row r="35" spans="1:20" x14ac:dyDescent="0.25">
      <c r="A35" s="6" t="s">
        <v>3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T35" s="5">
        <f t="shared" si="2"/>
        <v>0</v>
      </c>
    </row>
    <row r="36" spans="1:20" x14ac:dyDescent="0.25">
      <c r="A36" s="6" t="s">
        <v>4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T36" s="5">
        <f t="shared" si="2"/>
        <v>0</v>
      </c>
    </row>
    <row r="37" spans="1:20" x14ac:dyDescent="0.25">
      <c r="A37" s="6" t="s">
        <v>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T37" s="5">
        <f t="shared" si="2"/>
        <v>0</v>
      </c>
    </row>
    <row r="38" spans="1:20" x14ac:dyDescent="0.25">
      <c r="A38" s="6" t="s">
        <v>6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T38" s="5">
        <f t="shared" si="2"/>
        <v>0</v>
      </c>
    </row>
    <row r="39" spans="1:20" x14ac:dyDescent="0.25">
      <c r="A39" s="6" t="s">
        <v>7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T39" s="5">
        <f t="shared" si="2"/>
        <v>0</v>
      </c>
    </row>
    <row r="40" spans="1:20" x14ac:dyDescent="0.25">
      <c r="A40" s="6" t="s">
        <v>8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T40" s="5">
        <f t="shared" si="2"/>
        <v>0</v>
      </c>
    </row>
    <row r="41" spans="1:20" x14ac:dyDescent="0.25">
      <c r="A41" s="6" t="s">
        <v>9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T41" s="5">
        <f t="shared" si="2"/>
        <v>0</v>
      </c>
    </row>
    <row r="42" spans="1:20" x14ac:dyDescent="0.25">
      <c r="A42" s="6" t="s">
        <v>10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T42" s="5">
        <f t="shared" si="2"/>
        <v>0</v>
      </c>
    </row>
    <row r="43" spans="1:20" x14ac:dyDescent="0.25">
      <c r="A43" s="6" t="s">
        <v>11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T43" s="5">
        <f t="shared" si="2"/>
        <v>0</v>
      </c>
    </row>
    <row r="44" spans="1:20" x14ac:dyDescent="0.25">
      <c r="A44" s="6" t="s">
        <v>12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T44" s="5">
        <f t="shared" si="2"/>
        <v>0</v>
      </c>
    </row>
    <row r="45" spans="1:20" x14ac:dyDescent="0.25">
      <c r="A45" s="6">
        <v>42736</v>
      </c>
      <c r="B45" s="11">
        <f>B33</f>
        <v>0</v>
      </c>
      <c r="C45" s="11">
        <f t="shared" ref="C45:R45" si="3">C33</f>
        <v>0</v>
      </c>
      <c r="D45" s="11">
        <f t="shared" si="3"/>
        <v>0</v>
      </c>
      <c r="E45" s="11">
        <f t="shared" si="3"/>
        <v>0</v>
      </c>
      <c r="F45" s="11">
        <f t="shared" si="3"/>
        <v>0</v>
      </c>
      <c r="G45" s="11">
        <f t="shared" si="3"/>
        <v>0</v>
      </c>
      <c r="H45" s="11">
        <f t="shared" si="3"/>
        <v>0</v>
      </c>
      <c r="I45" s="11">
        <f t="shared" si="3"/>
        <v>0</v>
      </c>
      <c r="J45" s="11">
        <f t="shared" si="3"/>
        <v>0</v>
      </c>
      <c r="K45" s="11">
        <f t="shared" si="3"/>
        <v>0</v>
      </c>
      <c r="L45" s="11">
        <f t="shared" si="3"/>
        <v>0</v>
      </c>
      <c r="M45" s="11">
        <f t="shared" si="3"/>
        <v>0</v>
      </c>
      <c r="N45" s="11">
        <f t="shared" si="3"/>
        <v>0</v>
      </c>
      <c r="O45" s="11">
        <f t="shared" si="3"/>
        <v>0</v>
      </c>
      <c r="P45" s="11">
        <f t="shared" si="3"/>
        <v>0</v>
      </c>
      <c r="Q45" s="11">
        <f t="shared" si="3"/>
        <v>0</v>
      </c>
      <c r="R45" s="11">
        <f t="shared" si="3"/>
        <v>0</v>
      </c>
      <c r="T45" s="5">
        <f t="shared" si="2"/>
        <v>0</v>
      </c>
    </row>
    <row r="46" spans="1:20" x14ac:dyDescent="0.25">
      <c r="A46" s="6">
        <v>42767</v>
      </c>
      <c r="B46" s="11">
        <f t="shared" ref="B46:R60" si="4">B34</f>
        <v>0</v>
      </c>
      <c r="C46" s="11">
        <f t="shared" si="4"/>
        <v>0</v>
      </c>
      <c r="D46" s="11">
        <f t="shared" si="4"/>
        <v>0</v>
      </c>
      <c r="E46" s="11">
        <f t="shared" si="4"/>
        <v>0</v>
      </c>
      <c r="F46" s="11">
        <f t="shared" si="4"/>
        <v>0</v>
      </c>
      <c r="G46" s="11">
        <f t="shared" si="4"/>
        <v>0</v>
      </c>
      <c r="H46" s="11">
        <f t="shared" si="4"/>
        <v>0</v>
      </c>
      <c r="I46" s="11">
        <f t="shared" si="4"/>
        <v>0</v>
      </c>
      <c r="J46" s="11">
        <f t="shared" si="4"/>
        <v>0</v>
      </c>
      <c r="K46" s="11">
        <f t="shared" si="4"/>
        <v>0</v>
      </c>
      <c r="L46" s="11">
        <f t="shared" si="4"/>
        <v>0</v>
      </c>
      <c r="M46" s="11">
        <f t="shared" si="4"/>
        <v>0</v>
      </c>
      <c r="N46" s="11">
        <f t="shared" si="4"/>
        <v>0</v>
      </c>
      <c r="O46" s="11">
        <f t="shared" si="4"/>
        <v>0</v>
      </c>
      <c r="P46" s="11">
        <f t="shared" si="4"/>
        <v>0</v>
      </c>
      <c r="Q46" s="11">
        <f t="shared" si="4"/>
        <v>0</v>
      </c>
      <c r="R46" s="11">
        <f t="shared" si="4"/>
        <v>0</v>
      </c>
      <c r="T46" s="5">
        <f t="shared" si="2"/>
        <v>0</v>
      </c>
    </row>
    <row r="47" spans="1:20" x14ac:dyDescent="0.25">
      <c r="A47" s="6">
        <v>42795</v>
      </c>
      <c r="B47" s="11">
        <f t="shared" si="4"/>
        <v>0</v>
      </c>
      <c r="C47" s="11">
        <f t="shared" si="4"/>
        <v>0</v>
      </c>
      <c r="D47" s="11">
        <f t="shared" si="4"/>
        <v>0</v>
      </c>
      <c r="E47" s="11">
        <f t="shared" si="4"/>
        <v>0</v>
      </c>
      <c r="F47" s="11">
        <f t="shared" si="4"/>
        <v>0</v>
      </c>
      <c r="G47" s="11">
        <f t="shared" si="4"/>
        <v>0</v>
      </c>
      <c r="H47" s="11">
        <f t="shared" si="4"/>
        <v>0</v>
      </c>
      <c r="I47" s="11">
        <f t="shared" si="4"/>
        <v>0</v>
      </c>
      <c r="J47" s="11">
        <f t="shared" si="4"/>
        <v>0</v>
      </c>
      <c r="K47" s="11">
        <f t="shared" si="4"/>
        <v>0</v>
      </c>
      <c r="L47" s="11">
        <f t="shared" si="4"/>
        <v>0</v>
      </c>
      <c r="M47" s="11">
        <f t="shared" si="4"/>
        <v>0</v>
      </c>
      <c r="N47" s="11">
        <f t="shared" si="4"/>
        <v>0</v>
      </c>
      <c r="O47" s="11">
        <f t="shared" si="4"/>
        <v>0</v>
      </c>
      <c r="P47" s="11">
        <f t="shared" si="4"/>
        <v>0</v>
      </c>
      <c r="Q47" s="11">
        <f t="shared" si="4"/>
        <v>0</v>
      </c>
      <c r="R47" s="11">
        <f t="shared" si="4"/>
        <v>0</v>
      </c>
      <c r="T47" s="5">
        <f t="shared" si="2"/>
        <v>0</v>
      </c>
    </row>
    <row r="48" spans="1:20" x14ac:dyDescent="0.25">
      <c r="A48" s="6">
        <v>42826</v>
      </c>
      <c r="B48" s="11">
        <f t="shared" si="4"/>
        <v>0</v>
      </c>
      <c r="C48" s="11">
        <f t="shared" si="4"/>
        <v>0</v>
      </c>
      <c r="D48" s="11">
        <f t="shared" si="4"/>
        <v>0</v>
      </c>
      <c r="E48" s="11">
        <f t="shared" si="4"/>
        <v>0</v>
      </c>
      <c r="F48" s="11">
        <f t="shared" si="4"/>
        <v>0</v>
      </c>
      <c r="G48" s="11">
        <f t="shared" si="4"/>
        <v>0</v>
      </c>
      <c r="H48" s="11">
        <f t="shared" si="4"/>
        <v>0</v>
      </c>
      <c r="I48" s="11">
        <f t="shared" si="4"/>
        <v>0</v>
      </c>
      <c r="J48" s="11">
        <f t="shared" si="4"/>
        <v>0</v>
      </c>
      <c r="K48" s="11">
        <f t="shared" si="4"/>
        <v>0</v>
      </c>
      <c r="L48" s="11">
        <f t="shared" si="4"/>
        <v>0</v>
      </c>
      <c r="M48" s="11">
        <f t="shared" si="4"/>
        <v>0</v>
      </c>
      <c r="N48" s="11">
        <f t="shared" si="4"/>
        <v>0</v>
      </c>
      <c r="O48" s="11">
        <f t="shared" si="4"/>
        <v>0</v>
      </c>
      <c r="P48" s="11">
        <f t="shared" si="4"/>
        <v>0</v>
      </c>
      <c r="Q48" s="11">
        <f t="shared" si="4"/>
        <v>0</v>
      </c>
      <c r="R48" s="11">
        <f t="shared" si="4"/>
        <v>0</v>
      </c>
      <c r="T48" s="5">
        <f t="shared" si="2"/>
        <v>0</v>
      </c>
    </row>
    <row r="49" spans="1:20" x14ac:dyDescent="0.25">
      <c r="A49" s="6">
        <v>42856</v>
      </c>
      <c r="B49" s="11">
        <f t="shared" si="4"/>
        <v>0</v>
      </c>
      <c r="C49" s="11">
        <f t="shared" si="4"/>
        <v>0</v>
      </c>
      <c r="D49" s="11">
        <f t="shared" si="4"/>
        <v>0</v>
      </c>
      <c r="E49" s="11">
        <f t="shared" si="4"/>
        <v>0</v>
      </c>
      <c r="F49" s="11">
        <f t="shared" si="4"/>
        <v>0</v>
      </c>
      <c r="G49" s="11">
        <f t="shared" si="4"/>
        <v>0</v>
      </c>
      <c r="H49" s="11">
        <f t="shared" si="4"/>
        <v>0</v>
      </c>
      <c r="I49" s="11">
        <f t="shared" si="4"/>
        <v>0</v>
      </c>
      <c r="J49" s="11">
        <f t="shared" si="4"/>
        <v>0</v>
      </c>
      <c r="K49" s="11">
        <f t="shared" si="4"/>
        <v>0</v>
      </c>
      <c r="L49" s="11">
        <f t="shared" si="4"/>
        <v>0</v>
      </c>
      <c r="M49" s="11">
        <f t="shared" si="4"/>
        <v>0</v>
      </c>
      <c r="N49" s="11">
        <f t="shared" si="4"/>
        <v>0</v>
      </c>
      <c r="O49" s="11">
        <f t="shared" si="4"/>
        <v>0</v>
      </c>
      <c r="P49" s="11">
        <f t="shared" si="4"/>
        <v>0</v>
      </c>
      <c r="Q49" s="11">
        <f t="shared" si="4"/>
        <v>0</v>
      </c>
      <c r="R49" s="11">
        <f t="shared" si="4"/>
        <v>0</v>
      </c>
      <c r="T49" s="5">
        <f t="shared" si="2"/>
        <v>0</v>
      </c>
    </row>
    <row r="50" spans="1:20" x14ac:dyDescent="0.25">
      <c r="A50" s="6">
        <v>42887</v>
      </c>
      <c r="B50" s="11">
        <f t="shared" si="4"/>
        <v>0</v>
      </c>
      <c r="C50" s="11">
        <f t="shared" si="4"/>
        <v>0</v>
      </c>
      <c r="D50" s="11">
        <f t="shared" si="4"/>
        <v>0</v>
      </c>
      <c r="E50" s="11">
        <f t="shared" si="4"/>
        <v>0</v>
      </c>
      <c r="F50" s="11">
        <f t="shared" si="4"/>
        <v>0</v>
      </c>
      <c r="G50" s="11">
        <f t="shared" si="4"/>
        <v>0</v>
      </c>
      <c r="H50" s="11">
        <f t="shared" si="4"/>
        <v>0</v>
      </c>
      <c r="I50" s="11">
        <f t="shared" si="4"/>
        <v>0</v>
      </c>
      <c r="J50" s="11">
        <f t="shared" si="4"/>
        <v>0</v>
      </c>
      <c r="K50" s="11">
        <f t="shared" si="4"/>
        <v>0</v>
      </c>
      <c r="L50" s="11">
        <f t="shared" si="4"/>
        <v>0</v>
      </c>
      <c r="M50" s="11">
        <f t="shared" si="4"/>
        <v>0</v>
      </c>
      <c r="N50" s="11">
        <f t="shared" si="4"/>
        <v>0</v>
      </c>
      <c r="O50" s="11">
        <f t="shared" si="4"/>
        <v>0</v>
      </c>
      <c r="P50" s="11">
        <f t="shared" si="4"/>
        <v>0</v>
      </c>
      <c r="Q50" s="11">
        <f t="shared" si="4"/>
        <v>0</v>
      </c>
      <c r="R50" s="11">
        <f t="shared" si="4"/>
        <v>0</v>
      </c>
      <c r="T50" s="5">
        <f t="shared" si="2"/>
        <v>0</v>
      </c>
    </row>
    <row r="51" spans="1:20" x14ac:dyDescent="0.25">
      <c r="A51" s="6">
        <v>42917</v>
      </c>
      <c r="B51" s="11">
        <f t="shared" si="4"/>
        <v>0</v>
      </c>
      <c r="C51" s="11">
        <f t="shared" si="4"/>
        <v>0</v>
      </c>
      <c r="D51" s="11">
        <f t="shared" si="4"/>
        <v>0</v>
      </c>
      <c r="E51" s="11">
        <f t="shared" si="4"/>
        <v>0</v>
      </c>
      <c r="F51" s="11">
        <f t="shared" si="4"/>
        <v>0</v>
      </c>
      <c r="G51" s="11">
        <f t="shared" si="4"/>
        <v>0</v>
      </c>
      <c r="H51" s="11">
        <f t="shared" si="4"/>
        <v>0</v>
      </c>
      <c r="I51" s="11">
        <f t="shared" si="4"/>
        <v>0</v>
      </c>
      <c r="J51" s="11">
        <f t="shared" si="4"/>
        <v>0</v>
      </c>
      <c r="K51" s="11">
        <f t="shared" si="4"/>
        <v>0</v>
      </c>
      <c r="L51" s="11">
        <f t="shared" si="4"/>
        <v>0</v>
      </c>
      <c r="M51" s="11">
        <f t="shared" si="4"/>
        <v>0</v>
      </c>
      <c r="N51" s="11">
        <f t="shared" si="4"/>
        <v>0</v>
      </c>
      <c r="O51" s="11">
        <f t="shared" si="4"/>
        <v>0</v>
      </c>
      <c r="P51" s="11">
        <f t="shared" si="4"/>
        <v>0</v>
      </c>
      <c r="Q51" s="11">
        <f t="shared" si="4"/>
        <v>0</v>
      </c>
      <c r="R51" s="11">
        <f t="shared" si="4"/>
        <v>0</v>
      </c>
      <c r="T51" s="5">
        <f t="shared" si="2"/>
        <v>0</v>
      </c>
    </row>
    <row r="52" spans="1:20" x14ac:dyDescent="0.25">
      <c r="A52" s="6">
        <v>42948</v>
      </c>
      <c r="B52" s="11">
        <f t="shared" si="4"/>
        <v>0</v>
      </c>
      <c r="C52" s="11">
        <f t="shared" si="4"/>
        <v>0</v>
      </c>
      <c r="D52" s="11">
        <f t="shared" si="4"/>
        <v>0</v>
      </c>
      <c r="E52" s="11">
        <f t="shared" si="4"/>
        <v>0</v>
      </c>
      <c r="F52" s="11">
        <f t="shared" si="4"/>
        <v>0</v>
      </c>
      <c r="G52" s="11">
        <f t="shared" si="4"/>
        <v>0</v>
      </c>
      <c r="H52" s="11">
        <f t="shared" si="4"/>
        <v>0</v>
      </c>
      <c r="I52" s="11">
        <f t="shared" si="4"/>
        <v>0</v>
      </c>
      <c r="J52" s="11">
        <f t="shared" si="4"/>
        <v>0</v>
      </c>
      <c r="K52" s="11">
        <f t="shared" si="4"/>
        <v>0</v>
      </c>
      <c r="L52" s="11">
        <f t="shared" si="4"/>
        <v>0</v>
      </c>
      <c r="M52" s="11">
        <f t="shared" si="4"/>
        <v>0</v>
      </c>
      <c r="N52" s="11">
        <f t="shared" si="4"/>
        <v>0</v>
      </c>
      <c r="O52" s="11">
        <f t="shared" si="4"/>
        <v>0</v>
      </c>
      <c r="P52" s="11">
        <f t="shared" si="4"/>
        <v>0</v>
      </c>
      <c r="Q52" s="11">
        <f t="shared" si="4"/>
        <v>0</v>
      </c>
      <c r="R52" s="11">
        <f t="shared" si="4"/>
        <v>0</v>
      </c>
      <c r="T52" s="5">
        <f t="shared" si="2"/>
        <v>0</v>
      </c>
    </row>
    <row r="53" spans="1:20" x14ac:dyDescent="0.25">
      <c r="A53" s="6">
        <v>42979</v>
      </c>
      <c r="B53" s="11">
        <f t="shared" si="4"/>
        <v>0</v>
      </c>
      <c r="C53" s="11">
        <f t="shared" si="4"/>
        <v>0</v>
      </c>
      <c r="D53" s="11">
        <f t="shared" si="4"/>
        <v>0</v>
      </c>
      <c r="E53" s="11">
        <f t="shared" si="4"/>
        <v>0</v>
      </c>
      <c r="F53" s="11">
        <f t="shared" si="4"/>
        <v>0</v>
      </c>
      <c r="G53" s="11">
        <f t="shared" si="4"/>
        <v>0</v>
      </c>
      <c r="H53" s="11">
        <f t="shared" si="4"/>
        <v>0</v>
      </c>
      <c r="I53" s="11">
        <f t="shared" si="4"/>
        <v>0</v>
      </c>
      <c r="J53" s="11">
        <f t="shared" si="4"/>
        <v>0</v>
      </c>
      <c r="K53" s="11">
        <f t="shared" si="4"/>
        <v>0</v>
      </c>
      <c r="L53" s="11">
        <f t="shared" si="4"/>
        <v>0</v>
      </c>
      <c r="M53" s="11">
        <f t="shared" si="4"/>
        <v>0</v>
      </c>
      <c r="N53" s="11">
        <f t="shared" si="4"/>
        <v>0</v>
      </c>
      <c r="O53" s="11">
        <f t="shared" si="4"/>
        <v>0</v>
      </c>
      <c r="P53" s="11">
        <f t="shared" si="4"/>
        <v>0</v>
      </c>
      <c r="Q53" s="11">
        <f t="shared" si="4"/>
        <v>0</v>
      </c>
      <c r="R53" s="11">
        <f t="shared" si="4"/>
        <v>0</v>
      </c>
      <c r="T53" s="5">
        <f t="shared" si="2"/>
        <v>0</v>
      </c>
    </row>
    <row r="54" spans="1:20" x14ac:dyDescent="0.25">
      <c r="A54" s="6">
        <v>43009</v>
      </c>
      <c r="B54" s="11">
        <f t="shared" si="4"/>
        <v>0</v>
      </c>
      <c r="C54" s="11">
        <f t="shared" si="4"/>
        <v>0</v>
      </c>
      <c r="D54" s="11">
        <f t="shared" si="4"/>
        <v>0</v>
      </c>
      <c r="E54" s="11">
        <f t="shared" si="4"/>
        <v>0</v>
      </c>
      <c r="F54" s="11">
        <f t="shared" si="4"/>
        <v>0</v>
      </c>
      <c r="G54" s="11">
        <f t="shared" si="4"/>
        <v>0</v>
      </c>
      <c r="H54" s="11">
        <f t="shared" si="4"/>
        <v>0</v>
      </c>
      <c r="I54" s="11">
        <f t="shared" si="4"/>
        <v>0</v>
      </c>
      <c r="J54" s="11">
        <f t="shared" si="4"/>
        <v>0</v>
      </c>
      <c r="K54" s="11">
        <f t="shared" si="4"/>
        <v>0</v>
      </c>
      <c r="L54" s="11">
        <f t="shared" si="4"/>
        <v>0</v>
      </c>
      <c r="M54" s="11">
        <f t="shared" si="4"/>
        <v>0</v>
      </c>
      <c r="N54" s="11">
        <f t="shared" si="4"/>
        <v>0</v>
      </c>
      <c r="O54" s="11">
        <f t="shared" si="4"/>
        <v>0</v>
      </c>
      <c r="P54" s="11">
        <f t="shared" si="4"/>
        <v>0</v>
      </c>
      <c r="Q54" s="11">
        <f t="shared" si="4"/>
        <v>0</v>
      </c>
      <c r="R54" s="11">
        <f t="shared" si="4"/>
        <v>0</v>
      </c>
      <c r="T54" s="5">
        <f t="shared" si="2"/>
        <v>0</v>
      </c>
    </row>
    <row r="55" spans="1:20" x14ac:dyDescent="0.25">
      <c r="A55" s="6">
        <v>43040</v>
      </c>
      <c r="B55" s="11">
        <f t="shared" si="4"/>
        <v>0</v>
      </c>
      <c r="C55" s="11">
        <f t="shared" si="4"/>
        <v>0</v>
      </c>
      <c r="D55" s="11">
        <f t="shared" si="4"/>
        <v>0</v>
      </c>
      <c r="E55" s="11">
        <f t="shared" si="4"/>
        <v>0</v>
      </c>
      <c r="F55" s="11">
        <f t="shared" si="4"/>
        <v>0</v>
      </c>
      <c r="G55" s="11">
        <f t="shared" si="4"/>
        <v>0</v>
      </c>
      <c r="H55" s="11">
        <f t="shared" si="4"/>
        <v>0</v>
      </c>
      <c r="I55" s="11">
        <f t="shared" si="4"/>
        <v>0</v>
      </c>
      <c r="J55" s="11">
        <f t="shared" si="4"/>
        <v>0</v>
      </c>
      <c r="K55" s="11">
        <f t="shared" si="4"/>
        <v>0</v>
      </c>
      <c r="L55" s="11">
        <f t="shared" si="4"/>
        <v>0</v>
      </c>
      <c r="M55" s="11">
        <f t="shared" si="4"/>
        <v>0</v>
      </c>
      <c r="N55" s="11">
        <f t="shared" si="4"/>
        <v>0</v>
      </c>
      <c r="O55" s="11">
        <f t="shared" si="4"/>
        <v>0</v>
      </c>
      <c r="P55" s="11">
        <f t="shared" si="4"/>
        <v>0</v>
      </c>
      <c r="Q55" s="11">
        <f t="shared" si="4"/>
        <v>0</v>
      </c>
      <c r="R55" s="11">
        <f t="shared" si="4"/>
        <v>0</v>
      </c>
      <c r="T55" s="5">
        <f t="shared" si="2"/>
        <v>0</v>
      </c>
    </row>
    <row r="56" spans="1:20" x14ac:dyDescent="0.25">
      <c r="A56" s="6">
        <v>43070</v>
      </c>
      <c r="B56" s="11">
        <f t="shared" si="4"/>
        <v>0</v>
      </c>
      <c r="C56" s="11">
        <f t="shared" si="4"/>
        <v>0</v>
      </c>
      <c r="D56" s="11">
        <f t="shared" si="4"/>
        <v>0</v>
      </c>
      <c r="E56" s="11">
        <f t="shared" si="4"/>
        <v>0</v>
      </c>
      <c r="F56" s="11">
        <f t="shared" si="4"/>
        <v>0</v>
      </c>
      <c r="G56" s="11">
        <f t="shared" si="4"/>
        <v>0</v>
      </c>
      <c r="H56" s="11">
        <f t="shared" si="4"/>
        <v>0</v>
      </c>
      <c r="I56" s="11">
        <f t="shared" si="4"/>
        <v>0</v>
      </c>
      <c r="J56" s="11">
        <f t="shared" si="4"/>
        <v>0</v>
      </c>
      <c r="K56" s="11">
        <f t="shared" si="4"/>
        <v>0</v>
      </c>
      <c r="L56" s="11">
        <f t="shared" si="4"/>
        <v>0</v>
      </c>
      <c r="M56" s="11">
        <f t="shared" si="4"/>
        <v>0</v>
      </c>
      <c r="N56" s="11">
        <f t="shared" si="4"/>
        <v>0</v>
      </c>
      <c r="O56" s="11">
        <f t="shared" si="4"/>
        <v>0</v>
      </c>
      <c r="P56" s="11">
        <f t="shared" si="4"/>
        <v>0</v>
      </c>
      <c r="Q56" s="11">
        <f t="shared" si="4"/>
        <v>0</v>
      </c>
      <c r="R56" s="11">
        <f t="shared" si="4"/>
        <v>0</v>
      </c>
      <c r="T56" s="5">
        <f t="shared" si="2"/>
        <v>0</v>
      </c>
    </row>
    <row r="57" spans="1:20" x14ac:dyDescent="0.25">
      <c r="A57" s="6">
        <v>43101</v>
      </c>
      <c r="B57" s="11">
        <f t="shared" si="4"/>
        <v>0</v>
      </c>
      <c r="C57" s="11">
        <f t="shared" si="4"/>
        <v>0</v>
      </c>
      <c r="D57" s="11">
        <f t="shared" si="4"/>
        <v>0</v>
      </c>
      <c r="E57" s="11">
        <f t="shared" si="4"/>
        <v>0</v>
      </c>
      <c r="F57" s="11">
        <f t="shared" si="4"/>
        <v>0</v>
      </c>
      <c r="G57" s="11">
        <f t="shared" si="4"/>
        <v>0</v>
      </c>
      <c r="H57" s="11">
        <f t="shared" si="4"/>
        <v>0</v>
      </c>
      <c r="I57" s="11">
        <f t="shared" si="4"/>
        <v>0</v>
      </c>
      <c r="J57" s="11">
        <f t="shared" si="4"/>
        <v>0</v>
      </c>
      <c r="K57" s="11">
        <f t="shared" si="4"/>
        <v>0</v>
      </c>
      <c r="L57" s="11">
        <f t="shared" si="4"/>
        <v>0</v>
      </c>
      <c r="M57" s="11">
        <f t="shared" si="4"/>
        <v>0</v>
      </c>
      <c r="N57" s="11">
        <f t="shared" si="4"/>
        <v>0</v>
      </c>
      <c r="O57" s="11">
        <f t="shared" si="4"/>
        <v>0</v>
      </c>
      <c r="P57" s="11">
        <f t="shared" si="4"/>
        <v>0</v>
      </c>
      <c r="Q57" s="11">
        <f t="shared" si="4"/>
        <v>0</v>
      </c>
      <c r="R57" s="11">
        <f t="shared" si="4"/>
        <v>0</v>
      </c>
      <c r="T57" s="5">
        <f t="shared" si="2"/>
        <v>0</v>
      </c>
    </row>
    <row r="58" spans="1:20" x14ac:dyDescent="0.25">
      <c r="A58" s="6">
        <v>43132</v>
      </c>
      <c r="B58" s="11">
        <f t="shared" si="4"/>
        <v>0</v>
      </c>
      <c r="C58" s="11">
        <f t="shared" si="4"/>
        <v>0</v>
      </c>
      <c r="D58" s="11">
        <f t="shared" si="4"/>
        <v>0</v>
      </c>
      <c r="E58" s="11">
        <f t="shared" si="4"/>
        <v>0</v>
      </c>
      <c r="F58" s="11">
        <f t="shared" si="4"/>
        <v>0</v>
      </c>
      <c r="G58" s="11">
        <f t="shared" si="4"/>
        <v>0</v>
      </c>
      <c r="H58" s="11">
        <f t="shared" si="4"/>
        <v>0</v>
      </c>
      <c r="I58" s="11">
        <f t="shared" si="4"/>
        <v>0</v>
      </c>
      <c r="J58" s="11">
        <f t="shared" si="4"/>
        <v>0</v>
      </c>
      <c r="K58" s="11">
        <f t="shared" si="4"/>
        <v>0</v>
      </c>
      <c r="L58" s="11">
        <f t="shared" si="4"/>
        <v>0</v>
      </c>
      <c r="M58" s="11">
        <f t="shared" si="4"/>
        <v>0</v>
      </c>
      <c r="N58" s="11">
        <f t="shared" si="4"/>
        <v>0</v>
      </c>
      <c r="O58" s="11">
        <f t="shared" si="4"/>
        <v>0</v>
      </c>
      <c r="P58" s="11">
        <f t="shared" si="4"/>
        <v>0</v>
      </c>
      <c r="Q58" s="11">
        <f t="shared" si="4"/>
        <v>0</v>
      </c>
      <c r="R58" s="11">
        <f t="shared" si="4"/>
        <v>0</v>
      </c>
      <c r="T58" s="5">
        <f t="shared" si="2"/>
        <v>0</v>
      </c>
    </row>
    <row r="59" spans="1:20" x14ac:dyDescent="0.25">
      <c r="A59" s="6">
        <v>43160</v>
      </c>
      <c r="B59" s="11">
        <f t="shared" si="4"/>
        <v>0</v>
      </c>
      <c r="C59" s="11">
        <f t="shared" si="4"/>
        <v>0</v>
      </c>
      <c r="D59" s="11">
        <f t="shared" si="4"/>
        <v>0</v>
      </c>
      <c r="E59" s="11">
        <f t="shared" si="4"/>
        <v>0</v>
      </c>
      <c r="F59" s="11">
        <f t="shared" si="4"/>
        <v>0</v>
      </c>
      <c r="G59" s="11">
        <f t="shared" si="4"/>
        <v>0</v>
      </c>
      <c r="H59" s="11">
        <f t="shared" si="4"/>
        <v>0</v>
      </c>
      <c r="I59" s="11">
        <f t="shared" si="4"/>
        <v>0</v>
      </c>
      <c r="J59" s="11">
        <f t="shared" si="4"/>
        <v>0</v>
      </c>
      <c r="K59" s="11">
        <f t="shared" si="4"/>
        <v>0</v>
      </c>
      <c r="L59" s="11">
        <f t="shared" si="4"/>
        <v>0</v>
      </c>
      <c r="M59" s="11">
        <f t="shared" si="4"/>
        <v>0</v>
      </c>
      <c r="N59" s="11">
        <f t="shared" si="4"/>
        <v>0</v>
      </c>
      <c r="O59" s="11">
        <f t="shared" si="4"/>
        <v>0</v>
      </c>
      <c r="P59" s="11">
        <f t="shared" si="4"/>
        <v>0</v>
      </c>
      <c r="Q59" s="11">
        <f t="shared" si="4"/>
        <v>0</v>
      </c>
      <c r="R59" s="11">
        <f t="shared" si="4"/>
        <v>0</v>
      </c>
      <c r="T59" s="5">
        <f t="shared" si="2"/>
        <v>0</v>
      </c>
    </row>
    <row r="60" spans="1:20" x14ac:dyDescent="0.25">
      <c r="A60" s="6">
        <v>43191</v>
      </c>
      <c r="B60" s="11">
        <f t="shared" si="4"/>
        <v>0</v>
      </c>
      <c r="C60" s="11">
        <f t="shared" si="4"/>
        <v>0</v>
      </c>
      <c r="D60" s="11">
        <f t="shared" si="4"/>
        <v>0</v>
      </c>
      <c r="E60" s="11">
        <f t="shared" si="4"/>
        <v>0</v>
      </c>
      <c r="F60" s="11">
        <f t="shared" si="4"/>
        <v>0</v>
      </c>
      <c r="G60" s="11">
        <f t="shared" si="4"/>
        <v>0</v>
      </c>
      <c r="H60" s="11">
        <f t="shared" si="4"/>
        <v>0</v>
      </c>
      <c r="I60" s="11">
        <f t="shared" si="4"/>
        <v>0</v>
      </c>
      <c r="J60" s="11">
        <f t="shared" si="4"/>
        <v>0</v>
      </c>
      <c r="K60" s="11">
        <f t="shared" si="4"/>
        <v>0</v>
      </c>
      <c r="L60" s="11">
        <f t="shared" si="4"/>
        <v>0</v>
      </c>
      <c r="M60" s="11">
        <f t="shared" si="4"/>
        <v>0</v>
      </c>
      <c r="N60" s="11">
        <f t="shared" si="4"/>
        <v>0</v>
      </c>
      <c r="O60" s="11">
        <f t="shared" si="4"/>
        <v>0</v>
      </c>
      <c r="P60" s="11">
        <f t="shared" si="4"/>
        <v>0</v>
      </c>
      <c r="Q60" s="11">
        <f t="shared" si="4"/>
        <v>0</v>
      </c>
      <c r="R60" s="11">
        <f t="shared" si="4"/>
        <v>0</v>
      </c>
      <c r="T60" s="5">
        <f t="shared" si="2"/>
        <v>0</v>
      </c>
    </row>
    <row r="61" spans="1:20" x14ac:dyDescent="0.25">
      <c r="A61" s="6">
        <v>43221</v>
      </c>
      <c r="B61" s="11">
        <f t="shared" ref="B61:R68" si="5">B49</f>
        <v>0</v>
      </c>
      <c r="C61" s="11">
        <f t="shared" si="5"/>
        <v>0</v>
      </c>
      <c r="D61" s="11">
        <f t="shared" si="5"/>
        <v>0</v>
      </c>
      <c r="E61" s="11">
        <f t="shared" si="5"/>
        <v>0</v>
      </c>
      <c r="F61" s="11">
        <f t="shared" si="5"/>
        <v>0</v>
      </c>
      <c r="G61" s="11">
        <f t="shared" si="5"/>
        <v>0</v>
      </c>
      <c r="H61" s="11">
        <f t="shared" si="5"/>
        <v>0</v>
      </c>
      <c r="I61" s="11">
        <f t="shared" si="5"/>
        <v>0</v>
      </c>
      <c r="J61" s="11">
        <f t="shared" si="5"/>
        <v>0</v>
      </c>
      <c r="K61" s="11">
        <f t="shared" si="5"/>
        <v>0</v>
      </c>
      <c r="L61" s="11">
        <f t="shared" si="5"/>
        <v>0</v>
      </c>
      <c r="M61" s="11">
        <f t="shared" si="5"/>
        <v>0</v>
      </c>
      <c r="N61" s="11">
        <f t="shared" si="5"/>
        <v>0</v>
      </c>
      <c r="O61" s="11">
        <f t="shared" si="5"/>
        <v>0</v>
      </c>
      <c r="P61" s="11">
        <f t="shared" si="5"/>
        <v>0</v>
      </c>
      <c r="Q61" s="11">
        <f t="shared" si="5"/>
        <v>0</v>
      </c>
      <c r="R61" s="11">
        <f t="shared" si="5"/>
        <v>0</v>
      </c>
      <c r="T61" s="5">
        <f t="shared" si="2"/>
        <v>0</v>
      </c>
    </row>
    <row r="62" spans="1:20" x14ac:dyDescent="0.25">
      <c r="A62" s="6">
        <v>43252</v>
      </c>
      <c r="B62" s="11">
        <f t="shared" si="5"/>
        <v>0</v>
      </c>
      <c r="C62" s="11">
        <f t="shared" si="5"/>
        <v>0</v>
      </c>
      <c r="D62" s="11">
        <f t="shared" si="5"/>
        <v>0</v>
      </c>
      <c r="E62" s="11">
        <f t="shared" si="5"/>
        <v>0</v>
      </c>
      <c r="F62" s="11">
        <f t="shared" si="5"/>
        <v>0</v>
      </c>
      <c r="G62" s="11">
        <f t="shared" si="5"/>
        <v>0</v>
      </c>
      <c r="H62" s="11">
        <f t="shared" si="5"/>
        <v>0</v>
      </c>
      <c r="I62" s="11">
        <f t="shared" si="5"/>
        <v>0</v>
      </c>
      <c r="J62" s="11">
        <f t="shared" si="5"/>
        <v>0</v>
      </c>
      <c r="K62" s="11">
        <f t="shared" si="5"/>
        <v>0</v>
      </c>
      <c r="L62" s="11">
        <f t="shared" si="5"/>
        <v>0</v>
      </c>
      <c r="M62" s="11">
        <f t="shared" si="5"/>
        <v>0</v>
      </c>
      <c r="N62" s="11">
        <f t="shared" si="5"/>
        <v>0</v>
      </c>
      <c r="O62" s="11">
        <f t="shared" si="5"/>
        <v>0</v>
      </c>
      <c r="P62" s="11">
        <f t="shared" si="5"/>
        <v>0</v>
      </c>
      <c r="Q62" s="11">
        <f t="shared" si="5"/>
        <v>0</v>
      </c>
      <c r="R62" s="11">
        <f t="shared" si="5"/>
        <v>0</v>
      </c>
      <c r="T62" s="5">
        <f t="shared" si="2"/>
        <v>0</v>
      </c>
    </row>
    <row r="63" spans="1:20" x14ac:dyDescent="0.25">
      <c r="A63" s="6">
        <v>43282</v>
      </c>
      <c r="B63" s="11">
        <f t="shared" si="5"/>
        <v>0</v>
      </c>
      <c r="C63" s="11">
        <f t="shared" si="5"/>
        <v>0</v>
      </c>
      <c r="D63" s="11">
        <f t="shared" si="5"/>
        <v>0</v>
      </c>
      <c r="E63" s="11">
        <f t="shared" si="5"/>
        <v>0</v>
      </c>
      <c r="F63" s="11">
        <f t="shared" si="5"/>
        <v>0</v>
      </c>
      <c r="G63" s="11">
        <f t="shared" si="5"/>
        <v>0</v>
      </c>
      <c r="H63" s="11">
        <f t="shared" si="5"/>
        <v>0</v>
      </c>
      <c r="I63" s="11">
        <f t="shared" si="5"/>
        <v>0</v>
      </c>
      <c r="J63" s="11">
        <f t="shared" si="5"/>
        <v>0</v>
      </c>
      <c r="K63" s="11">
        <f t="shared" si="5"/>
        <v>0</v>
      </c>
      <c r="L63" s="11">
        <f t="shared" si="5"/>
        <v>0</v>
      </c>
      <c r="M63" s="11">
        <f t="shared" si="5"/>
        <v>0</v>
      </c>
      <c r="N63" s="11">
        <f t="shared" si="5"/>
        <v>0</v>
      </c>
      <c r="O63" s="11">
        <f t="shared" si="5"/>
        <v>0</v>
      </c>
      <c r="P63" s="11">
        <f t="shared" si="5"/>
        <v>0</v>
      </c>
      <c r="Q63" s="11">
        <f t="shared" si="5"/>
        <v>0</v>
      </c>
      <c r="R63" s="11">
        <f t="shared" si="5"/>
        <v>0</v>
      </c>
      <c r="T63" s="5">
        <f t="shared" si="2"/>
        <v>0</v>
      </c>
    </row>
    <row r="64" spans="1:20" x14ac:dyDescent="0.25">
      <c r="A64" s="6">
        <v>43313</v>
      </c>
      <c r="B64" s="11">
        <f t="shared" si="5"/>
        <v>0</v>
      </c>
      <c r="C64" s="11">
        <f t="shared" si="5"/>
        <v>0</v>
      </c>
      <c r="D64" s="11">
        <f t="shared" si="5"/>
        <v>0</v>
      </c>
      <c r="E64" s="11">
        <f t="shared" si="5"/>
        <v>0</v>
      </c>
      <c r="F64" s="11">
        <f t="shared" si="5"/>
        <v>0</v>
      </c>
      <c r="G64" s="11">
        <f t="shared" si="5"/>
        <v>0</v>
      </c>
      <c r="H64" s="11">
        <f t="shared" si="5"/>
        <v>0</v>
      </c>
      <c r="I64" s="11">
        <f t="shared" si="5"/>
        <v>0</v>
      </c>
      <c r="J64" s="11">
        <f t="shared" si="5"/>
        <v>0</v>
      </c>
      <c r="K64" s="11">
        <f t="shared" si="5"/>
        <v>0</v>
      </c>
      <c r="L64" s="11">
        <f t="shared" si="5"/>
        <v>0</v>
      </c>
      <c r="M64" s="11">
        <f t="shared" si="5"/>
        <v>0</v>
      </c>
      <c r="N64" s="11">
        <f t="shared" si="5"/>
        <v>0</v>
      </c>
      <c r="O64" s="11">
        <f t="shared" si="5"/>
        <v>0</v>
      </c>
      <c r="P64" s="11">
        <f t="shared" si="5"/>
        <v>0</v>
      </c>
      <c r="Q64" s="11">
        <f t="shared" si="5"/>
        <v>0</v>
      </c>
      <c r="R64" s="11">
        <f t="shared" si="5"/>
        <v>0</v>
      </c>
      <c r="T64" s="5">
        <f t="shared" si="2"/>
        <v>0</v>
      </c>
    </row>
    <row r="65" spans="1:20" x14ac:dyDescent="0.25">
      <c r="A65" s="6">
        <v>43344</v>
      </c>
      <c r="B65" s="11">
        <f t="shared" si="5"/>
        <v>0</v>
      </c>
      <c r="C65" s="11">
        <f t="shared" si="5"/>
        <v>0</v>
      </c>
      <c r="D65" s="11">
        <f t="shared" si="5"/>
        <v>0</v>
      </c>
      <c r="E65" s="11">
        <f t="shared" si="5"/>
        <v>0</v>
      </c>
      <c r="F65" s="11">
        <f t="shared" si="5"/>
        <v>0</v>
      </c>
      <c r="G65" s="11">
        <f t="shared" si="5"/>
        <v>0</v>
      </c>
      <c r="H65" s="11">
        <f t="shared" si="5"/>
        <v>0</v>
      </c>
      <c r="I65" s="11">
        <f t="shared" si="5"/>
        <v>0</v>
      </c>
      <c r="J65" s="11">
        <f t="shared" si="5"/>
        <v>0</v>
      </c>
      <c r="K65" s="11">
        <f t="shared" si="5"/>
        <v>0</v>
      </c>
      <c r="L65" s="11">
        <f t="shared" si="5"/>
        <v>0</v>
      </c>
      <c r="M65" s="11">
        <f t="shared" si="5"/>
        <v>0</v>
      </c>
      <c r="N65" s="11">
        <f t="shared" si="5"/>
        <v>0</v>
      </c>
      <c r="O65" s="11">
        <f t="shared" si="5"/>
        <v>0</v>
      </c>
      <c r="P65" s="11">
        <f t="shared" si="5"/>
        <v>0</v>
      </c>
      <c r="Q65" s="11">
        <f t="shared" si="5"/>
        <v>0</v>
      </c>
      <c r="R65" s="11">
        <f t="shared" si="5"/>
        <v>0</v>
      </c>
      <c r="T65" s="5">
        <f t="shared" si="2"/>
        <v>0</v>
      </c>
    </row>
    <row r="66" spans="1:20" x14ac:dyDescent="0.25">
      <c r="A66" s="6">
        <v>43374</v>
      </c>
      <c r="B66" s="11">
        <f t="shared" si="5"/>
        <v>0</v>
      </c>
      <c r="C66" s="11">
        <f t="shared" si="5"/>
        <v>0</v>
      </c>
      <c r="D66" s="11">
        <f t="shared" si="5"/>
        <v>0</v>
      </c>
      <c r="E66" s="11">
        <f t="shared" si="5"/>
        <v>0</v>
      </c>
      <c r="F66" s="11">
        <f t="shared" si="5"/>
        <v>0</v>
      </c>
      <c r="G66" s="11">
        <f t="shared" si="5"/>
        <v>0</v>
      </c>
      <c r="H66" s="11">
        <f t="shared" si="5"/>
        <v>0</v>
      </c>
      <c r="I66" s="11">
        <f t="shared" si="5"/>
        <v>0</v>
      </c>
      <c r="J66" s="11">
        <f t="shared" si="5"/>
        <v>0</v>
      </c>
      <c r="K66" s="11">
        <f t="shared" si="5"/>
        <v>0</v>
      </c>
      <c r="L66" s="11">
        <f t="shared" si="5"/>
        <v>0</v>
      </c>
      <c r="M66" s="11">
        <f t="shared" si="5"/>
        <v>0</v>
      </c>
      <c r="N66" s="11">
        <f t="shared" si="5"/>
        <v>0</v>
      </c>
      <c r="O66" s="11">
        <f t="shared" si="5"/>
        <v>0</v>
      </c>
      <c r="P66" s="11">
        <f t="shared" si="5"/>
        <v>0</v>
      </c>
      <c r="Q66" s="11">
        <f t="shared" si="5"/>
        <v>0</v>
      </c>
      <c r="R66" s="11">
        <f t="shared" si="5"/>
        <v>0</v>
      </c>
      <c r="T66" s="5">
        <f t="shared" si="2"/>
        <v>0</v>
      </c>
    </row>
    <row r="67" spans="1:20" x14ac:dyDescent="0.25">
      <c r="A67" s="6">
        <v>43405</v>
      </c>
      <c r="B67" s="11">
        <f t="shared" si="5"/>
        <v>0</v>
      </c>
      <c r="C67" s="11">
        <f t="shared" si="5"/>
        <v>0</v>
      </c>
      <c r="D67" s="11">
        <f t="shared" si="5"/>
        <v>0</v>
      </c>
      <c r="E67" s="11">
        <f t="shared" si="5"/>
        <v>0</v>
      </c>
      <c r="F67" s="11">
        <f t="shared" si="5"/>
        <v>0</v>
      </c>
      <c r="G67" s="11">
        <f t="shared" si="5"/>
        <v>0</v>
      </c>
      <c r="H67" s="11">
        <f t="shared" si="5"/>
        <v>0</v>
      </c>
      <c r="I67" s="11">
        <f t="shared" si="5"/>
        <v>0</v>
      </c>
      <c r="J67" s="11">
        <f t="shared" si="5"/>
        <v>0</v>
      </c>
      <c r="K67" s="11">
        <f t="shared" si="5"/>
        <v>0</v>
      </c>
      <c r="L67" s="11">
        <f t="shared" si="5"/>
        <v>0</v>
      </c>
      <c r="M67" s="11">
        <f t="shared" si="5"/>
        <v>0</v>
      </c>
      <c r="N67" s="11">
        <f t="shared" si="5"/>
        <v>0</v>
      </c>
      <c r="O67" s="11">
        <f t="shared" si="5"/>
        <v>0</v>
      </c>
      <c r="P67" s="11">
        <f t="shared" si="5"/>
        <v>0</v>
      </c>
      <c r="Q67" s="11">
        <f t="shared" si="5"/>
        <v>0</v>
      </c>
      <c r="R67" s="11">
        <f t="shared" si="5"/>
        <v>0</v>
      </c>
      <c r="T67" s="5">
        <f t="shared" si="2"/>
        <v>0</v>
      </c>
    </row>
    <row r="68" spans="1:20" x14ac:dyDescent="0.25">
      <c r="A68" s="6">
        <v>43435</v>
      </c>
      <c r="B68" s="11">
        <f t="shared" si="5"/>
        <v>0</v>
      </c>
      <c r="C68" s="11">
        <f t="shared" si="5"/>
        <v>0</v>
      </c>
      <c r="D68" s="11">
        <f t="shared" si="5"/>
        <v>0</v>
      </c>
      <c r="E68" s="11">
        <f t="shared" si="5"/>
        <v>0</v>
      </c>
      <c r="F68" s="11">
        <f t="shared" si="5"/>
        <v>0</v>
      </c>
      <c r="G68" s="11">
        <f t="shared" si="5"/>
        <v>0</v>
      </c>
      <c r="H68" s="11">
        <f t="shared" si="5"/>
        <v>0</v>
      </c>
      <c r="I68" s="11">
        <f t="shared" si="5"/>
        <v>0</v>
      </c>
      <c r="J68" s="11">
        <f t="shared" si="5"/>
        <v>0</v>
      </c>
      <c r="K68" s="11">
        <f t="shared" si="5"/>
        <v>0</v>
      </c>
      <c r="L68" s="11">
        <f t="shared" si="5"/>
        <v>0</v>
      </c>
      <c r="M68" s="11">
        <f t="shared" si="5"/>
        <v>0</v>
      </c>
      <c r="N68" s="11">
        <f t="shared" si="5"/>
        <v>0</v>
      </c>
      <c r="O68" s="11">
        <f t="shared" si="5"/>
        <v>0</v>
      </c>
      <c r="P68" s="11">
        <f t="shared" si="5"/>
        <v>0</v>
      </c>
      <c r="Q68" s="11">
        <f t="shared" si="5"/>
        <v>0</v>
      </c>
      <c r="R68" s="11">
        <f t="shared" si="5"/>
        <v>0</v>
      </c>
      <c r="T68" s="5">
        <f t="shared" si="2"/>
        <v>0</v>
      </c>
    </row>
    <row r="69" spans="1:20" x14ac:dyDescent="0.25">
      <c r="A69" s="6">
        <v>43466</v>
      </c>
      <c r="B69" s="11">
        <f t="shared" ref="B69:R69" si="6">B57</f>
        <v>0</v>
      </c>
      <c r="C69" s="11">
        <f t="shared" si="6"/>
        <v>0</v>
      </c>
      <c r="D69" s="11">
        <f t="shared" si="6"/>
        <v>0</v>
      </c>
      <c r="E69" s="11">
        <f t="shared" si="6"/>
        <v>0</v>
      </c>
      <c r="F69" s="11">
        <f t="shared" si="6"/>
        <v>0</v>
      </c>
      <c r="G69" s="11">
        <f t="shared" si="6"/>
        <v>0</v>
      </c>
      <c r="H69" s="11">
        <f t="shared" si="6"/>
        <v>0</v>
      </c>
      <c r="I69" s="11">
        <f t="shared" si="6"/>
        <v>0</v>
      </c>
      <c r="J69" s="11">
        <f t="shared" si="6"/>
        <v>0</v>
      </c>
      <c r="K69" s="11">
        <f t="shared" si="6"/>
        <v>0</v>
      </c>
      <c r="L69" s="11">
        <f t="shared" si="6"/>
        <v>0</v>
      </c>
      <c r="M69" s="11">
        <f t="shared" si="6"/>
        <v>0</v>
      </c>
      <c r="N69" s="11">
        <f t="shared" si="6"/>
        <v>0</v>
      </c>
      <c r="O69" s="11">
        <f t="shared" si="6"/>
        <v>0</v>
      </c>
      <c r="P69" s="11">
        <f t="shared" si="6"/>
        <v>0</v>
      </c>
      <c r="Q69" s="11">
        <f t="shared" si="6"/>
        <v>0</v>
      </c>
      <c r="R69" s="11">
        <f t="shared" si="6"/>
        <v>0</v>
      </c>
      <c r="T69" s="5">
        <f t="shared" ref="T69:T71" si="7">SUM(B69:S69)</f>
        <v>0</v>
      </c>
    </row>
    <row r="70" spans="1:20" x14ac:dyDescent="0.25">
      <c r="A70" s="6">
        <v>43497</v>
      </c>
      <c r="B70" s="11">
        <f t="shared" ref="B70:R70" si="8">B58</f>
        <v>0</v>
      </c>
      <c r="C70" s="11">
        <f t="shared" si="8"/>
        <v>0</v>
      </c>
      <c r="D70" s="11">
        <f t="shared" si="8"/>
        <v>0</v>
      </c>
      <c r="E70" s="11">
        <f t="shared" si="8"/>
        <v>0</v>
      </c>
      <c r="F70" s="11">
        <f t="shared" si="8"/>
        <v>0</v>
      </c>
      <c r="G70" s="11">
        <f t="shared" si="8"/>
        <v>0</v>
      </c>
      <c r="H70" s="11">
        <f t="shared" si="8"/>
        <v>0</v>
      </c>
      <c r="I70" s="11">
        <f t="shared" si="8"/>
        <v>0</v>
      </c>
      <c r="J70" s="11">
        <f t="shared" si="8"/>
        <v>0</v>
      </c>
      <c r="K70" s="11">
        <f t="shared" si="8"/>
        <v>0</v>
      </c>
      <c r="L70" s="11">
        <f t="shared" si="8"/>
        <v>0</v>
      </c>
      <c r="M70" s="11">
        <f t="shared" si="8"/>
        <v>0</v>
      </c>
      <c r="N70" s="11">
        <f t="shared" si="8"/>
        <v>0</v>
      </c>
      <c r="O70" s="11">
        <f t="shared" si="8"/>
        <v>0</v>
      </c>
      <c r="P70" s="11">
        <f t="shared" si="8"/>
        <v>0</v>
      </c>
      <c r="Q70" s="11">
        <f t="shared" si="8"/>
        <v>0</v>
      </c>
      <c r="R70" s="11">
        <f t="shared" si="8"/>
        <v>0</v>
      </c>
      <c r="T70" s="5">
        <f t="shared" si="7"/>
        <v>0</v>
      </c>
    </row>
    <row r="71" spans="1:20" x14ac:dyDescent="0.25">
      <c r="A71" s="6">
        <v>43525</v>
      </c>
      <c r="B71" s="11">
        <f t="shared" ref="B71:R71" si="9">B59</f>
        <v>0</v>
      </c>
      <c r="C71" s="11">
        <f t="shared" si="9"/>
        <v>0</v>
      </c>
      <c r="D71" s="11">
        <f t="shared" si="9"/>
        <v>0</v>
      </c>
      <c r="E71" s="11">
        <f t="shared" si="9"/>
        <v>0</v>
      </c>
      <c r="F71" s="11">
        <f t="shared" si="9"/>
        <v>0</v>
      </c>
      <c r="G71" s="11">
        <f t="shared" si="9"/>
        <v>0</v>
      </c>
      <c r="H71" s="11">
        <f t="shared" si="9"/>
        <v>0</v>
      </c>
      <c r="I71" s="11">
        <f t="shared" si="9"/>
        <v>0</v>
      </c>
      <c r="J71" s="11">
        <f t="shared" si="9"/>
        <v>0</v>
      </c>
      <c r="K71" s="11">
        <f t="shared" si="9"/>
        <v>0</v>
      </c>
      <c r="L71" s="11">
        <f t="shared" si="9"/>
        <v>0</v>
      </c>
      <c r="M71" s="11">
        <f t="shared" si="9"/>
        <v>0</v>
      </c>
      <c r="N71" s="11">
        <f t="shared" si="9"/>
        <v>0</v>
      </c>
      <c r="O71" s="11">
        <f t="shared" si="9"/>
        <v>0</v>
      </c>
      <c r="P71" s="11">
        <f t="shared" si="9"/>
        <v>0</v>
      </c>
      <c r="Q71" s="11">
        <f t="shared" si="9"/>
        <v>0</v>
      </c>
      <c r="R71" s="11">
        <f t="shared" si="9"/>
        <v>0</v>
      </c>
      <c r="T71" s="5">
        <f t="shared" si="7"/>
        <v>0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workbookViewId="0"/>
  </sheetViews>
  <sheetFormatPr defaultRowHeight="15" x14ac:dyDescent="0.25"/>
  <cols>
    <col min="1" max="1" width="11" bestFit="1" customWidth="1"/>
    <col min="2" max="2" width="20.7109375" bestFit="1" customWidth="1"/>
    <col min="3" max="3" width="12.5703125" bestFit="1" customWidth="1"/>
    <col min="4" max="5" width="11.5703125" bestFit="1" customWidth="1"/>
    <col min="6" max="6" width="14" bestFit="1" customWidth="1"/>
    <col min="7" max="7" width="12.5703125" bestFit="1" customWidth="1"/>
    <col min="9" max="9" width="14.7109375" customWidth="1"/>
    <col min="10" max="10" width="12.5703125" bestFit="1" customWidth="1"/>
    <col min="11" max="11" width="10.5703125" bestFit="1" customWidth="1"/>
    <col min="12" max="12" width="9" bestFit="1" customWidth="1"/>
    <col min="13" max="13" width="8" bestFit="1" customWidth="1"/>
    <col min="14" max="14" width="10.5703125" bestFit="1" customWidth="1"/>
    <col min="15" max="15" width="12.5703125" bestFit="1" customWidth="1"/>
    <col min="16" max="16" width="11.5703125" bestFit="1" customWidth="1"/>
    <col min="17" max="17" width="8" bestFit="1" customWidth="1"/>
    <col min="18" max="20" width="9" bestFit="1" customWidth="1"/>
    <col min="21" max="22" width="8" bestFit="1" customWidth="1"/>
    <col min="23" max="23" width="7" bestFit="1" customWidth="1"/>
    <col min="24" max="25" width="9" bestFit="1" customWidth="1"/>
    <col min="26" max="26" width="12.5703125" bestFit="1" customWidth="1"/>
    <col min="27" max="27" width="9.42578125" bestFit="1" customWidth="1"/>
    <col min="28" max="28" width="6.28515625" bestFit="1" customWidth="1"/>
    <col min="29" max="29" width="12.5703125" bestFit="1" customWidth="1"/>
  </cols>
  <sheetData>
    <row r="1" spans="1:28" ht="28.5" x14ac:dyDescent="0.45">
      <c r="A1" s="3" t="s">
        <v>65</v>
      </c>
    </row>
    <row r="2" spans="1:28" x14ac:dyDescent="0.25">
      <c r="A2" t="s">
        <v>38</v>
      </c>
      <c r="B2">
        <v>1</v>
      </c>
    </row>
    <row r="3" spans="1:28" x14ac:dyDescent="0.25">
      <c r="B3" t="s">
        <v>39</v>
      </c>
      <c r="I3" t="s">
        <v>40</v>
      </c>
      <c r="AA3" t="s">
        <v>43</v>
      </c>
    </row>
    <row r="4" spans="1:28" x14ac:dyDescent="0.25">
      <c r="A4" t="s">
        <v>21</v>
      </c>
      <c r="B4" t="s">
        <v>15</v>
      </c>
      <c r="C4" t="s">
        <v>17</v>
      </c>
      <c r="D4" t="s">
        <v>37</v>
      </c>
      <c r="E4" t="s">
        <v>18</v>
      </c>
      <c r="F4" t="s">
        <v>19</v>
      </c>
      <c r="G4" t="s">
        <v>13</v>
      </c>
      <c r="I4" t="s">
        <v>45</v>
      </c>
      <c r="J4" t="s">
        <v>23</v>
      </c>
      <c r="K4" t="s">
        <v>24</v>
      </c>
      <c r="L4" t="s">
        <v>25</v>
      </c>
      <c r="M4" t="s">
        <v>26</v>
      </c>
      <c r="N4" t="s">
        <v>27</v>
      </c>
      <c r="O4" t="s">
        <v>28</v>
      </c>
      <c r="P4" t="s">
        <v>29</v>
      </c>
      <c r="Q4" t="s">
        <v>30</v>
      </c>
      <c r="R4" t="s">
        <v>31</v>
      </c>
      <c r="S4" t="s">
        <v>14</v>
      </c>
      <c r="T4" t="s">
        <v>32</v>
      </c>
      <c r="U4" t="s">
        <v>33</v>
      </c>
      <c r="V4" t="s">
        <v>34</v>
      </c>
      <c r="W4" t="s">
        <v>35</v>
      </c>
      <c r="X4" t="s">
        <v>36</v>
      </c>
      <c r="Y4" t="s">
        <v>41</v>
      </c>
      <c r="Z4" t="s">
        <v>44</v>
      </c>
      <c r="AA4" t="s">
        <v>42</v>
      </c>
      <c r="AB4" t="s">
        <v>42</v>
      </c>
    </row>
    <row r="5" spans="1:28" x14ac:dyDescent="0.25">
      <c r="A5" s="7">
        <v>42736</v>
      </c>
      <c r="B5" s="1">
        <f>ROUND([25]Residential!Q6*$B$2,0)</f>
        <v>125357</v>
      </c>
      <c r="C5" s="1">
        <f>ROUND([25]Commercial!Q6*$B$2,0)</f>
        <v>14040</v>
      </c>
      <c r="D5" s="1">
        <f>ROUND([25]OPA!Q6*$B$2,0)</f>
        <v>963</v>
      </c>
      <c r="E5" s="1">
        <f>ROUND([25]Industrial!Q6*$B$2,0)</f>
        <v>366</v>
      </c>
      <c r="F5" s="10">
        <f>ROUND('[25]Other-SL+ID'!Q6*$B$2,0)</f>
        <v>447</v>
      </c>
      <c r="G5" s="2">
        <f>SUM(B5:E5)</f>
        <v>140726</v>
      </c>
      <c r="H5" s="1"/>
      <c r="I5" s="1">
        <f>ROUND($B5*'RES Bills'!B45,0)+ROUND($C5*'COM Bills'!B45,0)+ROUND('Forecast Bills'!$D5*'OPA Bills'!B45,0)+ROUND($E5*'IND Bills'!B45,0)+ROUND('Forecast Bills'!$F5*'SL Bills'!B45,0)</f>
        <v>127312</v>
      </c>
      <c r="J5" s="1">
        <f>ROUND($B5*'RES Bills'!C45,0)+ROUND($C5*'COM Bills'!C45,0)+ROUND('Forecast Bills'!$D5*'OPA Bills'!C45,0)+ROUND($E5*'IND Bills'!C45,0)+ROUND('Forecast Bills'!$F5*'SL Bills'!C45,0)</f>
        <v>13073</v>
      </c>
      <c r="K5" s="1">
        <f>ROUND($B5*'RES Bills'!D45,0)+ROUND($C5*'COM Bills'!D45,0)+ROUND('Forecast Bills'!$D5*'OPA Bills'!D45,0)+ROUND($E5*'IND Bills'!D45,0)+ROUND('Forecast Bills'!$F5*'SL Bills'!D45,0)</f>
        <v>63</v>
      </c>
      <c r="L5" s="4">
        <v>45</v>
      </c>
      <c r="M5" s="4">
        <v>16</v>
      </c>
      <c r="N5" s="4">
        <v>10</v>
      </c>
      <c r="O5" s="1">
        <f>ROUND($B5*'RES Bills'!H45,0)+ROUND($C5*'COM Bills'!H45,0)+ROUND('Forecast Bills'!$D5*'OPA Bills'!H45,0)+ROUND($E5*'IND Bills'!H45,0)+ROUND('Forecast Bills'!$F5*'SL Bills'!H45,0)</f>
        <v>185</v>
      </c>
      <c r="P5" s="1">
        <f>ROUND($B5*'RES Bills'!I45,0)+ROUND($C5*'COM Bills'!I45,0)+ROUND('Forecast Bills'!$D5*'OPA Bills'!I45,0)+ROUND($E5*'IND Bills'!I45,0)+ROUND('Forecast Bills'!$F5*'SL Bills'!I45,0)</f>
        <v>13</v>
      </c>
      <c r="Q5" s="4">
        <v>11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2">
        <f>I5+AA5</f>
        <v>127310</v>
      </c>
      <c r="AA5" s="2">
        <f>G5-SUM(I5:Y5)</f>
        <v>-2</v>
      </c>
      <c r="AB5" s="2">
        <f>G5-SUM(J5:Z5)</f>
        <v>0</v>
      </c>
    </row>
    <row r="6" spans="1:28" x14ac:dyDescent="0.25">
      <c r="A6" s="7">
        <v>42767</v>
      </c>
      <c r="B6" s="1">
        <f>ROUND([25]Residential!Q7*$B$2,0)</f>
        <v>125269</v>
      </c>
      <c r="C6" s="1">
        <f>ROUND([25]Commercial!Q7*$B$2,0)</f>
        <v>14030</v>
      </c>
      <c r="D6" s="1">
        <f>ROUND([25]OPA!Q7*$B$2,0)</f>
        <v>966</v>
      </c>
      <c r="E6" s="1">
        <f>ROUND([25]Industrial!Q7*$B$2,0)</f>
        <v>369</v>
      </c>
      <c r="F6" s="10">
        <f>ROUND('[25]Other-SL+ID'!Q7*$B$2,0)</f>
        <v>447</v>
      </c>
      <c r="G6" s="2">
        <f t="shared" ref="G6:G31" si="0">SUM(B6:E6)</f>
        <v>140634</v>
      </c>
      <c r="H6" s="1"/>
      <c r="I6" s="1">
        <f>ROUND($B6*'RES Bills'!B46,0)+ROUND($C6*'COM Bills'!B46,0)+ROUND('Forecast Bills'!$D6*'OPA Bills'!B46,0)+ROUND($E6*'IND Bills'!B46,0)+ROUND('Forecast Bills'!$F6*'SL Bills'!B46,0)</f>
        <v>127225</v>
      </c>
      <c r="J6" s="1">
        <f>ROUND($B6*'RES Bills'!C46,0)+ROUND($C6*'COM Bills'!C46,0)+ROUND('Forecast Bills'!$D6*'OPA Bills'!C46,0)+ROUND($E6*'IND Bills'!C46,0)+ROUND('Forecast Bills'!$F6*'SL Bills'!C46,0)</f>
        <v>13067</v>
      </c>
      <c r="K6" s="1">
        <f>ROUND($B6*'RES Bills'!D46,0)+ROUND($C6*'COM Bills'!D46,0)+ROUND('Forecast Bills'!$D6*'OPA Bills'!D46,0)+ROUND($E6*'IND Bills'!D46,0)+ROUND('Forecast Bills'!$F6*'SL Bills'!D46,0)</f>
        <v>63</v>
      </c>
      <c r="L6" s="4">
        <v>45</v>
      </c>
      <c r="M6" s="4">
        <v>16</v>
      </c>
      <c r="N6" s="4">
        <v>10</v>
      </c>
      <c r="O6" s="1">
        <f>ROUND($B6*'RES Bills'!H46,0)+ROUND($C6*'COM Bills'!H46,0)+ROUND('Forecast Bills'!$D6*'OPA Bills'!H46,0)+ROUND($E6*'IND Bills'!H46,0)+ROUND('Forecast Bills'!$F6*'SL Bills'!H46,0)</f>
        <v>185</v>
      </c>
      <c r="P6" s="1">
        <f>ROUND($B6*'RES Bills'!I46,0)+ROUND($C6*'COM Bills'!I46,0)+ROUND('Forecast Bills'!$D6*'OPA Bills'!I46,0)+ROUND($E6*'IND Bills'!I46,0)+ROUND('Forecast Bills'!$F6*'SL Bills'!I46,0)</f>
        <v>13</v>
      </c>
      <c r="Q6" s="4">
        <v>11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2">
        <f t="shared" ref="Z6:Z28" si="1">I6+AA6</f>
        <v>127224</v>
      </c>
      <c r="AA6" s="2">
        <f t="shared" ref="AA6:AA28" si="2">G6-SUM(I6:Y6)</f>
        <v>-1</v>
      </c>
      <c r="AB6" s="2">
        <f t="shared" ref="AB6:AB28" si="3">G6-SUM(J6:Z6)</f>
        <v>0</v>
      </c>
    </row>
    <row r="7" spans="1:28" x14ac:dyDescent="0.25">
      <c r="A7" s="7">
        <v>42795</v>
      </c>
      <c r="B7" s="1">
        <f>ROUND([25]Residential!Q8*$B$2,0)</f>
        <v>125546</v>
      </c>
      <c r="C7" s="1">
        <f>ROUND([25]Commercial!Q8*$B$2,0)</f>
        <v>14056</v>
      </c>
      <c r="D7" s="1">
        <f>ROUND([25]OPA!Q8*$B$2,0)</f>
        <v>964</v>
      </c>
      <c r="E7" s="1">
        <f>ROUND([25]Industrial!Q8*$B$2,0)</f>
        <v>369</v>
      </c>
      <c r="F7" s="10">
        <f>ROUND('[25]Other-SL+ID'!Q8*$B$2,0)</f>
        <v>448</v>
      </c>
      <c r="G7" s="2">
        <f t="shared" si="0"/>
        <v>140935</v>
      </c>
      <c r="H7" s="1"/>
      <c r="I7" s="1">
        <f>ROUND($B7*'RES Bills'!B47,0)+ROUND($C7*'COM Bills'!B47,0)+ROUND('Forecast Bills'!$D7*'OPA Bills'!B47,0)+ROUND($E7*'IND Bills'!B47,0)+ROUND('Forecast Bills'!$F7*'SL Bills'!B47,0)</f>
        <v>127481</v>
      </c>
      <c r="J7" s="1">
        <f>ROUND($B7*'RES Bills'!C47,0)+ROUND($C7*'COM Bills'!C47,0)+ROUND('Forecast Bills'!$D7*'OPA Bills'!C47,0)+ROUND($E7*'IND Bills'!C47,0)+ROUND('Forecast Bills'!$F7*'SL Bills'!C47,0)</f>
        <v>13112</v>
      </c>
      <c r="K7" s="1">
        <f>ROUND($B7*'RES Bills'!D47,0)+ROUND($C7*'COM Bills'!D47,0)+ROUND('Forecast Bills'!$D7*'OPA Bills'!D47,0)+ROUND($E7*'IND Bills'!D47,0)+ROUND('Forecast Bills'!$F7*'SL Bills'!D47,0)</f>
        <v>63</v>
      </c>
      <c r="L7" s="4">
        <v>45</v>
      </c>
      <c r="M7" s="4">
        <v>16</v>
      </c>
      <c r="N7" s="4">
        <v>10</v>
      </c>
      <c r="O7" s="1">
        <f>ROUND($B7*'RES Bills'!H47,0)+ROUND($C7*'COM Bills'!H47,0)+ROUND('Forecast Bills'!$D7*'OPA Bills'!H47,0)+ROUND($E7*'IND Bills'!H47,0)+ROUND('Forecast Bills'!$F7*'SL Bills'!H47,0)</f>
        <v>185</v>
      </c>
      <c r="P7" s="1">
        <f>ROUND($B7*'RES Bills'!I47,0)+ROUND($C7*'COM Bills'!I47,0)+ROUND('Forecast Bills'!$D7*'OPA Bills'!I47,0)+ROUND($E7*'IND Bills'!I47,0)+ROUND('Forecast Bills'!$F7*'SL Bills'!I47,0)</f>
        <v>13</v>
      </c>
      <c r="Q7" s="4">
        <v>11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2">
        <f t="shared" si="1"/>
        <v>127480</v>
      </c>
      <c r="AA7" s="2">
        <f t="shared" si="2"/>
        <v>-1</v>
      </c>
      <c r="AB7" s="2">
        <f t="shared" si="3"/>
        <v>0</v>
      </c>
    </row>
    <row r="8" spans="1:28" x14ac:dyDescent="0.25">
      <c r="A8" s="7">
        <v>42826</v>
      </c>
      <c r="B8" s="1">
        <f>ROUND([25]Residential!Q9*$B$2,0)</f>
        <v>125127</v>
      </c>
      <c r="C8" s="1">
        <f>ROUND([25]Commercial!Q9*$B$2,0)</f>
        <v>14054</v>
      </c>
      <c r="D8" s="1">
        <f>ROUND([25]OPA!Q9*$B$2,0)</f>
        <v>969</v>
      </c>
      <c r="E8" s="1">
        <f>ROUND([25]Industrial!Q9*$B$2,0)</f>
        <v>369</v>
      </c>
      <c r="F8" s="10">
        <f>ROUND('[25]Other-SL+ID'!Q9*$B$2,0)</f>
        <v>448</v>
      </c>
      <c r="G8" s="2">
        <f t="shared" si="0"/>
        <v>140519</v>
      </c>
      <c r="H8" s="1"/>
      <c r="I8" s="1">
        <f>ROUND($B8*'RES Bills'!B48,0)+ROUND($C8*'COM Bills'!B48,0)+ROUND('Forecast Bills'!$D8*'OPA Bills'!B48,0)+ROUND($E8*'IND Bills'!B48,0)+ROUND('Forecast Bills'!$F8*'SL Bills'!B48,0)</f>
        <v>126797</v>
      </c>
      <c r="J8" s="1">
        <f>ROUND($B8*'RES Bills'!C48,0)+ROUND($C8*'COM Bills'!C48,0)+ROUND('Forecast Bills'!$D8*'OPA Bills'!C48,0)+ROUND($E8*'IND Bills'!C48,0)+ROUND('Forecast Bills'!$F8*'SL Bills'!C48,0)</f>
        <v>13378</v>
      </c>
      <c r="K8" s="1">
        <f>ROUND($B8*'RES Bills'!D48,0)+ROUND($C8*'COM Bills'!D48,0)+ROUND('Forecast Bills'!$D8*'OPA Bills'!D48,0)+ROUND($E8*'IND Bills'!D48,0)+ROUND('Forecast Bills'!$F8*'SL Bills'!D48,0)</f>
        <v>64</v>
      </c>
      <c r="L8" s="4">
        <v>45</v>
      </c>
      <c r="M8" s="4">
        <v>15</v>
      </c>
      <c r="N8" s="4">
        <v>10</v>
      </c>
      <c r="O8" s="1">
        <f>ROUND($B8*'RES Bills'!H48,0)+ROUND($C8*'COM Bills'!H48,0)+ROUND('Forecast Bills'!$D8*'OPA Bills'!H48,0)+ROUND($E8*'IND Bills'!H48,0)+ROUND('Forecast Bills'!$F8*'SL Bills'!H48,0)</f>
        <v>188</v>
      </c>
      <c r="P8" s="1">
        <f>ROUND($B8*'RES Bills'!I48,0)+ROUND($C8*'COM Bills'!I48,0)+ROUND('Forecast Bills'!$D8*'OPA Bills'!I48,0)+ROUND($E8*'IND Bills'!I48,0)+ROUND('Forecast Bills'!$F8*'SL Bills'!I48,0)</f>
        <v>13</v>
      </c>
      <c r="Q8" s="4">
        <v>11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2">
        <f t="shared" si="1"/>
        <v>126795</v>
      </c>
      <c r="AA8" s="2">
        <f t="shared" si="2"/>
        <v>-2</v>
      </c>
      <c r="AB8" s="2">
        <f t="shared" si="3"/>
        <v>0</v>
      </c>
    </row>
    <row r="9" spans="1:28" x14ac:dyDescent="0.25">
      <c r="A9" s="7">
        <v>42856</v>
      </c>
      <c r="B9" s="1">
        <f>ROUND([25]Residential!Q10*$B$2,0)</f>
        <v>125013</v>
      </c>
      <c r="C9" s="1">
        <f>ROUND([25]Commercial!Q10*$B$2,0)</f>
        <v>14042</v>
      </c>
      <c r="D9" s="1">
        <f>ROUND([25]OPA!Q10*$B$2,0)</f>
        <v>970</v>
      </c>
      <c r="E9" s="1">
        <f>ROUND([25]Industrial!Q10*$B$2,0)</f>
        <v>369</v>
      </c>
      <c r="F9" s="10">
        <f>ROUND('[25]Other-SL+ID'!Q10*$B$2,0)</f>
        <v>447</v>
      </c>
      <c r="G9" s="2">
        <f t="shared" si="0"/>
        <v>140394</v>
      </c>
      <c r="H9" s="1"/>
      <c r="I9" s="1">
        <f>ROUND($B9*'RES Bills'!B49,0)+ROUND($C9*'COM Bills'!B49,0)+ROUND('Forecast Bills'!$D9*'OPA Bills'!B49,0)+ROUND($E9*'IND Bills'!B49,0)+ROUND('Forecast Bills'!$F9*'SL Bills'!B49,0)</f>
        <v>126553</v>
      </c>
      <c r="J9" s="1">
        <f>ROUND($B9*'RES Bills'!C49,0)+ROUND($C9*'COM Bills'!C49,0)+ROUND('Forecast Bills'!$D9*'OPA Bills'!C49,0)+ROUND($E9*'IND Bills'!C49,0)+ROUND('Forecast Bills'!$F9*'SL Bills'!C49,0)</f>
        <v>13488</v>
      </c>
      <c r="K9" s="1">
        <f>ROUND($B9*'RES Bills'!D49,0)+ROUND($C9*'COM Bills'!D49,0)+ROUND('Forecast Bills'!$D9*'OPA Bills'!D49,0)+ROUND($E9*'IND Bills'!D49,0)+ROUND('Forecast Bills'!$F9*'SL Bills'!D49,0)</f>
        <v>64</v>
      </c>
      <c r="L9" s="4">
        <v>45</v>
      </c>
      <c r="M9" s="4">
        <v>15</v>
      </c>
      <c r="N9" s="4">
        <v>10</v>
      </c>
      <c r="O9" s="1">
        <f>ROUND($B9*'RES Bills'!H49,0)+ROUND($C9*'COM Bills'!H49,0)+ROUND('Forecast Bills'!$D9*'OPA Bills'!H49,0)+ROUND($E9*'IND Bills'!H49,0)+ROUND('Forecast Bills'!$F9*'SL Bills'!H49,0)</f>
        <v>194</v>
      </c>
      <c r="P9" s="1">
        <f>ROUND($B9*'RES Bills'!I49,0)+ROUND($C9*'COM Bills'!I49,0)+ROUND('Forecast Bills'!$D9*'OPA Bills'!I49,0)+ROUND($E9*'IND Bills'!I49,0)+ROUND('Forecast Bills'!$F9*'SL Bills'!I49,0)</f>
        <v>13</v>
      </c>
      <c r="Q9" s="4">
        <v>11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2">
        <f t="shared" si="1"/>
        <v>126554</v>
      </c>
      <c r="AA9" s="2">
        <f t="shared" si="2"/>
        <v>1</v>
      </c>
      <c r="AB9" s="2">
        <f t="shared" si="3"/>
        <v>0</v>
      </c>
    </row>
    <row r="10" spans="1:28" x14ac:dyDescent="0.25">
      <c r="A10" s="7">
        <v>42887</v>
      </c>
      <c r="B10" s="1">
        <f>ROUND([25]Residential!Q11*$B$2,0)</f>
        <v>124852</v>
      </c>
      <c r="C10" s="1">
        <f>ROUND([25]Commercial!Q11*$B$2,0)</f>
        <v>13981</v>
      </c>
      <c r="D10" s="1">
        <f>ROUND([25]OPA!Q11*$B$2,0)</f>
        <v>964</v>
      </c>
      <c r="E10" s="1">
        <f>ROUND([25]Industrial!Q11*$B$2,0)</f>
        <v>368</v>
      </c>
      <c r="F10" s="10">
        <f>ROUND('[25]Other-SL+ID'!Q11*$B$2,0)</f>
        <v>447</v>
      </c>
      <c r="G10" s="2">
        <f t="shared" si="0"/>
        <v>140165</v>
      </c>
      <c r="H10" s="1"/>
      <c r="I10" s="1">
        <f>ROUND($B10*'RES Bills'!B50,0)+ROUND($C10*'COM Bills'!B50,0)+ROUND('Forecast Bills'!$D10*'OPA Bills'!B50,0)+ROUND($E10*'IND Bills'!B50,0)+ROUND('Forecast Bills'!$F10*'SL Bills'!B50,0)</f>
        <v>126817</v>
      </c>
      <c r="J10" s="1">
        <f>ROUND($B10*'RES Bills'!C50,0)+ROUND($C10*'COM Bills'!C50,0)+ROUND('Forecast Bills'!$D10*'OPA Bills'!C50,0)+ROUND($E10*'IND Bills'!C50,0)+ROUND('Forecast Bills'!$F10*'SL Bills'!C50,0)</f>
        <v>13070</v>
      </c>
      <c r="K10" s="1">
        <f>ROUND($B10*'RES Bills'!D50,0)+ROUND($C10*'COM Bills'!D50,0)+ROUND('Forecast Bills'!$D10*'OPA Bills'!D50,0)+ROUND($E10*'IND Bills'!D50,0)+ROUND('Forecast Bills'!$F10*'SL Bills'!D50,0)</f>
        <v>0</v>
      </c>
      <c r="L10" s="4">
        <v>45</v>
      </c>
      <c r="M10" s="4">
        <v>15</v>
      </c>
      <c r="N10" s="4">
        <v>10</v>
      </c>
      <c r="O10" s="1">
        <f>ROUND($B10*'RES Bills'!H50,0)+ROUND($C10*'COM Bills'!H50,0)+ROUND('Forecast Bills'!$D10*'OPA Bills'!H50,0)+ROUND($E10*'IND Bills'!H50,0)+ROUND('Forecast Bills'!$F10*'SL Bills'!H50,0)</f>
        <v>185</v>
      </c>
      <c r="P10" s="1">
        <f>ROUND($B10*'RES Bills'!I50,0)+ROUND($C10*'COM Bills'!I50,0)+ROUND('Forecast Bills'!$D10*'OPA Bills'!I50,0)+ROUND($E10*'IND Bills'!I50,0)+ROUND('Forecast Bills'!$F10*'SL Bills'!I50,0)</f>
        <v>13</v>
      </c>
      <c r="Q10" s="4">
        <v>11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2">
        <f t="shared" si="1"/>
        <v>126816</v>
      </c>
      <c r="AA10" s="2">
        <f t="shared" si="2"/>
        <v>-1</v>
      </c>
      <c r="AB10" s="2">
        <f t="shared" si="3"/>
        <v>0</v>
      </c>
    </row>
    <row r="11" spans="1:28" x14ac:dyDescent="0.25">
      <c r="A11" s="7">
        <v>42917</v>
      </c>
      <c r="B11" s="1">
        <f>ROUND([25]Residential!Q12*$B$2,0)</f>
        <v>125018</v>
      </c>
      <c r="C11" s="1">
        <f>ROUND([25]Commercial!Q12*$B$2,0)</f>
        <v>14001</v>
      </c>
      <c r="D11" s="1">
        <f>ROUND([25]OPA!Q12*$B$2,0)</f>
        <v>972</v>
      </c>
      <c r="E11" s="1">
        <f>ROUND([25]Industrial!Q12*$B$2,0)</f>
        <v>368</v>
      </c>
      <c r="F11" s="10">
        <f>ROUND('[25]Other-SL+ID'!Q12*$B$2,0)</f>
        <v>447</v>
      </c>
      <c r="G11" s="2">
        <f t="shared" si="0"/>
        <v>140359</v>
      </c>
      <c r="H11" s="1"/>
      <c r="I11" s="1">
        <f>ROUND($B11*'RES Bills'!B51,0)+ROUND($C11*'COM Bills'!B51,0)+ROUND('Forecast Bills'!$D11*'OPA Bills'!B51,0)+ROUND($E11*'IND Bills'!B51,0)+ROUND('Forecast Bills'!$F11*'SL Bills'!B51,0)</f>
        <v>126990</v>
      </c>
      <c r="J11" s="1">
        <f>ROUND($B11*'RES Bills'!C51,0)+ROUND($C11*'COM Bills'!C51,0)+ROUND('Forecast Bills'!$D11*'OPA Bills'!C51,0)+ROUND($E11*'IND Bills'!C51,0)+ROUND('Forecast Bills'!$F11*'SL Bills'!C51,0)</f>
        <v>13090</v>
      </c>
      <c r="K11" s="1">
        <f>ROUND($B11*'RES Bills'!D51,0)+ROUND($C11*'COM Bills'!D51,0)+ROUND('Forecast Bills'!$D11*'OPA Bills'!D51,0)+ROUND($E11*'IND Bills'!D51,0)+ROUND('Forecast Bills'!$F11*'SL Bills'!D51,0)</f>
        <v>0</v>
      </c>
      <c r="L11" s="4">
        <v>45</v>
      </c>
      <c r="M11" s="4">
        <v>15</v>
      </c>
      <c r="N11" s="4">
        <v>10</v>
      </c>
      <c r="O11" s="1">
        <f>ROUND($B11*'RES Bills'!H51,0)+ROUND($C11*'COM Bills'!H51,0)+ROUND('Forecast Bills'!$D11*'OPA Bills'!H51,0)+ROUND($E11*'IND Bills'!H51,0)+ROUND('Forecast Bills'!$F11*'SL Bills'!H51,0)</f>
        <v>186</v>
      </c>
      <c r="P11" s="1">
        <f>ROUND($B11*'RES Bills'!I51,0)+ROUND($C11*'COM Bills'!I51,0)+ROUND('Forecast Bills'!$D11*'OPA Bills'!I51,0)+ROUND($E11*'IND Bills'!I51,0)+ROUND('Forecast Bills'!$F11*'SL Bills'!I51,0)</f>
        <v>13</v>
      </c>
      <c r="Q11" s="4">
        <v>11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2">
        <f t="shared" si="1"/>
        <v>126989</v>
      </c>
      <c r="AA11" s="2">
        <f t="shared" si="2"/>
        <v>-1</v>
      </c>
      <c r="AB11" s="2">
        <f t="shared" si="3"/>
        <v>0</v>
      </c>
    </row>
    <row r="12" spans="1:28" x14ac:dyDescent="0.25">
      <c r="A12" s="7">
        <v>42948</v>
      </c>
      <c r="B12" s="1">
        <f>ROUND([25]Residential!Q13*$B$2,0)</f>
        <v>124995</v>
      </c>
      <c r="C12" s="1">
        <f>ROUND([25]Commercial!Q13*$B$2,0)</f>
        <v>14007</v>
      </c>
      <c r="D12" s="1">
        <f>ROUND([25]OPA!Q13*$B$2,0)</f>
        <v>973</v>
      </c>
      <c r="E12" s="1">
        <f>ROUND([25]Industrial!Q13*$B$2,0)</f>
        <v>368</v>
      </c>
      <c r="F12" s="10">
        <f>ROUND('[25]Other-SL+ID'!Q13*$B$2,0)</f>
        <v>448</v>
      </c>
      <c r="G12" s="2">
        <f t="shared" si="0"/>
        <v>140343</v>
      </c>
      <c r="H12" s="1"/>
      <c r="I12" s="1">
        <f>ROUND($B12*'RES Bills'!B52,0)+ROUND($C12*'COM Bills'!B52,0)+ROUND('Forecast Bills'!$D12*'OPA Bills'!B52,0)+ROUND($E12*'IND Bills'!B52,0)+ROUND('Forecast Bills'!$F12*'SL Bills'!B52,0)</f>
        <v>126965</v>
      </c>
      <c r="J12" s="1">
        <f>ROUND($B12*'RES Bills'!C52,0)+ROUND($C12*'COM Bills'!C52,0)+ROUND('Forecast Bills'!$D12*'OPA Bills'!C52,0)+ROUND($E12*'IND Bills'!C52,0)+ROUND('Forecast Bills'!$F12*'SL Bills'!C52,0)</f>
        <v>13098</v>
      </c>
      <c r="K12" s="1">
        <f>ROUND($B12*'RES Bills'!D52,0)+ROUND($C12*'COM Bills'!D52,0)+ROUND('Forecast Bills'!$D12*'OPA Bills'!D52,0)+ROUND($E12*'IND Bills'!D52,0)+ROUND('Forecast Bills'!$F12*'SL Bills'!D52,0)</f>
        <v>0</v>
      </c>
      <c r="L12" s="4">
        <v>45</v>
      </c>
      <c r="M12" s="4">
        <v>15</v>
      </c>
      <c r="N12" s="4">
        <v>10</v>
      </c>
      <c r="O12" s="1">
        <f>ROUND($B12*'RES Bills'!H52,0)+ROUND($C12*'COM Bills'!H52,0)+ROUND('Forecast Bills'!$D12*'OPA Bills'!H52,0)+ROUND($E12*'IND Bills'!H52,0)+ROUND('Forecast Bills'!$F12*'SL Bills'!H52,0)</f>
        <v>186</v>
      </c>
      <c r="P12" s="1">
        <f>ROUND($B12*'RES Bills'!I52,0)+ROUND($C12*'COM Bills'!I52,0)+ROUND('Forecast Bills'!$D12*'OPA Bills'!I52,0)+ROUND($E12*'IND Bills'!I52,0)+ROUND('Forecast Bills'!$F12*'SL Bills'!I52,0)</f>
        <v>13</v>
      </c>
      <c r="Q12" s="4">
        <v>11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2">
        <f t="shared" si="1"/>
        <v>126965</v>
      </c>
      <c r="AA12" s="2">
        <f t="shared" si="2"/>
        <v>0</v>
      </c>
      <c r="AB12" s="2">
        <f t="shared" si="3"/>
        <v>0</v>
      </c>
    </row>
    <row r="13" spans="1:28" x14ac:dyDescent="0.25">
      <c r="A13" s="7">
        <v>42979</v>
      </c>
      <c r="B13" s="1">
        <f>ROUND([25]Residential!Q14*$B$2,0)</f>
        <v>125158</v>
      </c>
      <c r="C13" s="1">
        <f>ROUND([25]Commercial!Q14*$B$2,0)</f>
        <v>14006</v>
      </c>
      <c r="D13" s="1">
        <f>ROUND([25]OPA!Q14*$B$2,0)</f>
        <v>969</v>
      </c>
      <c r="E13" s="1">
        <f>ROUND([25]Industrial!Q14*$B$2,0)</f>
        <v>368</v>
      </c>
      <c r="F13" s="10">
        <f>ROUND('[25]Other-SL+ID'!Q14*$B$2,0)</f>
        <v>447</v>
      </c>
      <c r="G13" s="2">
        <f t="shared" si="0"/>
        <v>140501</v>
      </c>
      <c r="H13" s="1"/>
      <c r="I13" s="1">
        <f>ROUND($B13*'RES Bills'!B53,0)+ROUND($C13*'COM Bills'!B53,0)+ROUND('Forecast Bills'!$D13*'OPA Bills'!B53,0)+ROUND($E13*'IND Bills'!B53,0)+ROUND('Forecast Bills'!$F13*'SL Bills'!B53,0)</f>
        <v>127123</v>
      </c>
      <c r="J13" s="1">
        <f>ROUND($B13*'RES Bills'!C53,0)+ROUND($C13*'COM Bills'!C53,0)+ROUND('Forecast Bills'!$D13*'OPA Bills'!C53,0)+ROUND($E13*'IND Bills'!C53,0)+ROUND('Forecast Bills'!$F13*'SL Bills'!C53,0)</f>
        <v>13098</v>
      </c>
      <c r="K13" s="1">
        <f>ROUND($B13*'RES Bills'!D53,0)+ROUND($C13*'COM Bills'!D53,0)+ROUND('Forecast Bills'!$D13*'OPA Bills'!D53,0)+ROUND($E13*'IND Bills'!D53,0)+ROUND('Forecast Bills'!$F13*'SL Bills'!D53,0)</f>
        <v>0</v>
      </c>
      <c r="L13" s="4">
        <v>45</v>
      </c>
      <c r="M13" s="4">
        <v>15</v>
      </c>
      <c r="N13" s="4">
        <v>10</v>
      </c>
      <c r="O13" s="1">
        <f>ROUND($B13*'RES Bills'!H53,0)+ROUND($C13*'COM Bills'!H53,0)+ROUND('Forecast Bills'!$D13*'OPA Bills'!H53,0)+ROUND($E13*'IND Bills'!H53,0)+ROUND('Forecast Bills'!$F13*'SL Bills'!H53,0)</f>
        <v>186</v>
      </c>
      <c r="P13" s="1">
        <f>ROUND($B13*'RES Bills'!I53,0)+ROUND($C13*'COM Bills'!I53,0)+ROUND('Forecast Bills'!$D13*'OPA Bills'!I53,0)+ROUND($E13*'IND Bills'!I53,0)+ROUND('Forecast Bills'!$F13*'SL Bills'!I53,0)</f>
        <v>13</v>
      </c>
      <c r="Q13" s="4">
        <v>11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2">
        <f t="shared" si="1"/>
        <v>127123</v>
      </c>
      <c r="AA13" s="2">
        <f t="shared" si="2"/>
        <v>0</v>
      </c>
      <c r="AB13" s="2">
        <f t="shared" si="3"/>
        <v>0</v>
      </c>
    </row>
    <row r="14" spans="1:28" x14ac:dyDescent="0.25">
      <c r="A14" s="7">
        <v>43009</v>
      </c>
      <c r="B14" s="1">
        <f>ROUND([25]Residential!Q15*$B$2,0)</f>
        <v>125272</v>
      </c>
      <c r="C14" s="1">
        <f>ROUND([25]Commercial!Q15*$B$2,0)</f>
        <v>14070</v>
      </c>
      <c r="D14" s="1">
        <f>ROUND([25]OPA!Q15*$B$2,0)</f>
        <v>980</v>
      </c>
      <c r="E14" s="1">
        <f>ROUND([25]Industrial!Q15*$B$2,0)</f>
        <v>368</v>
      </c>
      <c r="F14" s="10">
        <f>ROUND('[25]Other-SL+ID'!Q15*$B$2,0)</f>
        <v>447</v>
      </c>
      <c r="G14" s="2">
        <f t="shared" si="0"/>
        <v>140690</v>
      </c>
      <c r="H14" s="1"/>
      <c r="I14" s="1">
        <f>ROUND($B14*'RES Bills'!B54,0)+ROUND($C14*'COM Bills'!B54,0)+ROUND('Forecast Bills'!$D14*'OPA Bills'!B54,0)+ROUND($E14*'IND Bills'!B54,0)+ROUND('Forecast Bills'!$F14*'SL Bills'!B54,0)</f>
        <v>127240</v>
      </c>
      <c r="J14" s="1">
        <f>ROUND($B14*'RES Bills'!C54,0)+ROUND($C14*'COM Bills'!C54,0)+ROUND('Forecast Bills'!$D14*'OPA Bills'!C54,0)+ROUND($E14*'IND Bills'!C54,0)+ROUND('Forecast Bills'!$F14*'SL Bills'!C54,0)</f>
        <v>13108</v>
      </c>
      <c r="K14" s="1">
        <f>ROUND($B14*'RES Bills'!D54,0)+ROUND($C14*'COM Bills'!D54,0)+ROUND('Forecast Bills'!$D14*'OPA Bills'!D54,0)+ROUND($E14*'IND Bills'!D54,0)+ROUND('Forecast Bills'!$F14*'SL Bills'!D54,0)</f>
        <v>62</v>
      </c>
      <c r="L14" s="4">
        <v>45</v>
      </c>
      <c r="M14" s="4">
        <v>15</v>
      </c>
      <c r="N14" s="4">
        <v>10</v>
      </c>
      <c r="O14" s="1">
        <f>ROUND($B14*'RES Bills'!H54,0)+ROUND($C14*'COM Bills'!H54,0)+ROUND('Forecast Bills'!$D14*'OPA Bills'!H54,0)+ROUND($E14*'IND Bills'!H54,0)+ROUND('Forecast Bills'!$F14*'SL Bills'!H54,0)</f>
        <v>185</v>
      </c>
      <c r="P14" s="1">
        <f>ROUND($B14*'RES Bills'!I54,0)+ROUND($C14*'COM Bills'!I54,0)+ROUND('Forecast Bills'!$D14*'OPA Bills'!I54,0)+ROUND($E14*'IND Bills'!I54,0)+ROUND('Forecast Bills'!$F14*'SL Bills'!I54,0)</f>
        <v>13</v>
      </c>
      <c r="Q14" s="4">
        <v>11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2">
        <f t="shared" si="1"/>
        <v>127241</v>
      </c>
      <c r="AA14" s="2">
        <f t="shared" si="2"/>
        <v>1</v>
      </c>
      <c r="AB14" s="2">
        <f t="shared" si="3"/>
        <v>0</v>
      </c>
    </row>
    <row r="15" spans="1:28" x14ac:dyDescent="0.25">
      <c r="A15" s="7">
        <v>43040</v>
      </c>
      <c r="B15" s="1">
        <f>ROUND([25]Residential!Q16*$B$2,0)</f>
        <v>125393</v>
      </c>
      <c r="C15" s="1">
        <f>ROUND([25]Commercial!Q16*$B$2,0)</f>
        <v>14075</v>
      </c>
      <c r="D15" s="1">
        <f>ROUND([25]OPA!Q16*$B$2,0)</f>
        <v>976</v>
      </c>
      <c r="E15" s="1">
        <f>ROUND([25]Industrial!Q16*$B$2,0)</f>
        <v>367</v>
      </c>
      <c r="F15" s="10">
        <f>ROUND('[25]Other-SL+ID'!Q16*$B$2,0)</f>
        <v>447</v>
      </c>
      <c r="G15" s="2">
        <f t="shared" si="0"/>
        <v>140811</v>
      </c>
      <c r="H15" s="1"/>
      <c r="I15" s="1">
        <f>ROUND($B15*'RES Bills'!B55,0)+ROUND($C15*'COM Bills'!B55,0)+ROUND('Forecast Bills'!$D15*'OPA Bills'!B55,0)+ROUND($E15*'IND Bills'!B55,0)+ROUND('Forecast Bills'!$F15*'SL Bills'!B55,0)</f>
        <v>127357</v>
      </c>
      <c r="J15" s="1">
        <f>ROUND($B15*'RES Bills'!C55,0)+ROUND($C15*'COM Bills'!C55,0)+ROUND('Forecast Bills'!$D15*'OPA Bills'!C55,0)+ROUND($E15*'IND Bills'!C55,0)+ROUND('Forecast Bills'!$F15*'SL Bills'!C55,0)</f>
        <v>13112</v>
      </c>
      <c r="K15" s="1">
        <f>ROUND($B15*'RES Bills'!D55,0)+ROUND($C15*'COM Bills'!D55,0)+ROUND('Forecast Bills'!$D15*'OPA Bills'!D55,0)+ROUND($E15*'IND Bills'!D55,0)+ROUND('Forecast Bills'!$F15*'SL Bills'!D55,0)</f>
        <v>62</v>
      </c>
      <c r="L15" s="4">
        <v>45</v>
      </c>
      <c r="M15" s="4">
        <v>15</v>
      </c>
      <c r="N15" s="4">
        <v>10</v>
      </c>
      <c r="O15" s="1">
        <f>ROUND($B15*'RES Bills'!H55,0)+ROUND($C15*'COM Bills'!H55,0)+ROUND('Forecast Bills'!$D15*'OPA Bills'!H55,0)+ROUND($E15*'IND Bills'!H55,0)+ROUND('Forecast Bills'!$F15*'SL Bills'!H55,0)</f>
        <v>186</v>
      </c>
      <c r="P15" s="1">
        <f>ROUND($B15*'RES Bills'!I55,0)+ROUND($C15*'COM Bills'!I55,0)+ROUND('Forecast Bills'!$D15*'OPA Bills'!I55,0)+ROUND($E15*'IND Bills'!I55,0)+ROUND('Forecast Bills'!$F15*'SL Bills'!I55,0)</f>
        <v>13</v>
      </c>
      <c r="Q15" s="4">
        <v>11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2">
        <f t="shared" si="1"/>
        <v>127357</v>
      </c>
      <c r="AA15" s="2">
        <f t="shared" si="2"/>
        <v>0</v>
      </c>
      <c r="AB15" s="2">
        <f t="shared" si="3"/>
        <v>0</v>
      </c>
    </row>
    <row r="16" spans="1:28" x14ac:dyDescent="0.25">
      <c r="A16" s="7">
        <v>43070</v>
      </c>
      <c r="B16" s="1">
        <f>ROUND([25]Residential!Q17*$B$2,0)</f>
        <v>125781</v>
      </c>
      <c r="C16" s="1">
        <f>ROUND([25]Commercial!Q17*$B$2,0)</f>
        <v>14081</v>
      </c>
      <c r="D16" s="1">
        <f>ROUND([25]OPA!Q17*$B$2,0)</f>
        <v>977</v>
      </c>
      <c r="E16" s="1">
        <f>ROUND([25]Industrial!Q17*$B$2,0)</f>
        <v>367</v>
      </c>
      <c r="F16" s="10">
        <f>ROUND('[25]Other-SL+ID'!Q17*$B$2,0)</f>
        <v>447</v>
      </c>
      <c r="G16" s="2">
        <f t="shared" si="0"/>
        <v>141206</v>
      </c>
      <c r="H16" s="1"/>
      <c r="I16" s="1">
        <f>ROUND($B16*'RES Bills'!B56,0)+ROUND($C16*'COM Bills'!B56,0)+ROUND('Forecast Bills'!$D16*'OPA Bills'!B56,0)+ROUND($E16*'IND Bills'!B56,0)+ROUND('Forecast Bills'!$F16*'SL Bills'!B56,0)</f>
        <v>127744</v>
      </c>
      <c r="J16" s="1">
        <f>ROUND($B16*'RES Bills'!C56,0)+ROUND($C16*'COM Bills'!C56,0)+ROUND('Forecast Bills'!$D16*'OPA Bills'!C56,0)+ROUND($E16*'IND Bills'!C56,0)+ROUND('Forecast Bills'!$F16*'SL Bills'!C56,0)</f>
        <v>13118</v>
      </c>
      <c r="K16" s="1">
        <f>ROUND($B16*'RES Bills'!D56,0)+ROUND($C16*'COM Bills'!D56,0)+ROUND('Forecast Bills'!$D16*'OPA Bills'!D56,0)+ROUND($E16*'IND Bills'!D56,0)+ROUND('Forecast Bills'!$F16*'SL Bills'!D56,0)</f>
        <v>63</v>
      </c>
      <c r="L16" s="4">
        <v>45</v>
      </c>
      <c r="M16" s="4">
        <v>15</v>
      </c>
      <c r="N16" s="4">
        <v>10</v>
      </c>
      <c r="O16" s="1">
        <f>ROUND($B16*'RES Bills'!H56,0)+ROUND($C16*'COM Bills'!H56,0)+ROUND('Forecast Bills'!$D16*'OPA Bills'!H56,0)+ROUND($E16*'IND Bills'!H56,0)+ROUND('Forecast Bills'!$F16*'SL Bills'!H56,0)</f>
        <v>186</v>
      </c>
      <c r="P16" s="1">
        <f>ROUND($B16*'RES Bills'!I56,0)+ROUND($C16*'COM Bills'!I56,0)+ROUND('Forecast Bills'!$D16*'OPA Bills'!I56,0)+ROUND($E16*'IND Bills'!I56,0)+ROUND('Forecast Bills'!$F16*'SL Bills'!I56,0)</f>
        <v>13</v>
      </c>
      <c r="Q16" s="4">
        <v>11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2">
        <f t="shared" si="1"/>
        <v>127745</v>
      </c>
      <c r="AA16" s="2">
        <f t="shared" si="2"/>
        <v>1</v>
      </c>
      <c r="AB16" s="2">
        <f t="shared" si="3"/>
        <v>0</v>
      </c>
    </row>
    <row r="17" spans="1:28" x14ac:dyDescent="0.25">
      <c r="A17" s="7">
        <v>43101</v>
      </c>
      <c r="B17" s="1">
        <f>ROUND([25]Residential!Q18*$B$2,0)</f>
        <v>125971</v>
      </c>
      <c r="C17" s="1">
        <f>ROUND([25]Commercial!Q18*$B$2,0)</f>
        <v>14110</v>
      </c>
      <c r="D17" s="1">
        <f>ROUND([25]OPA!Q18*$B$2,0)</f>
        <v>978</v>
      </c>
      <c r="E17" s="1">
        <f>ROUND([25]Industrial!Q18*$B$2,0)</f>
        <v>364</v>
      </c>
      <c r="F17" s="10">
        <f>ROUND('[25]Other-SL+ID'!Q18*$B$2,0)</f>
        <v>447</v>
      </c>
      <c r="G17" s="2">
        <f t="shared" si="0"/>
        <v>141423</v>
      </c>
      <c r="I17" s="1">
        <f>ROUND($B17*'RES Bills'!B57,0)+ROUND($C17*'COM Bills'!B57,0)+ROUND('Forecast Bills'!$D17*'OPA Bills'!B57,0)+ROUND($E17*'IND Bills'!B57,0)+ROUND('Forecast Bills'!$F17*'SL Bills'!B57,0)</f>
        <v>127935</v>
      </c>
      <c r="J17" s="1">
        <f>ROUND($B17*'RES Bills'!C57,0)+ROUND($C17*'COM Bills'!C57,0)+ROUND('Forecast Bills'!$D17*'OPA Bills'!C57,0)+ROUND($E17*'IND Bills'!C57,0)+ROUND('Forecast Bills'!$F17*'SL Bills'!C57,0)</f>
        <v>13145</v>
      </c>
      <c r="K17" s="1">
        <f>ROUND($B17*'RES Bills'!D57,0)+ROUND($C17*'COM Bills'!D57,0)+ROUND('Forecast Bills'!$D17*'OPA Bills'!D57,0)+ROUND($E17*'IND Bills'!D57,0)+ROUND('Forecast Bills'!$F17*'SL Bills'!D57,0)</f>
        <v>63</v>
      </c>
      <c r="L17" s="4">
        <v>45</v>
      </c>
      <c r="M17" s="4">
        <v>15</v>
      </c>
      <c r="N17" s="4">
        <v>10</v>
      </c>
      <c r="O17" s="1">
        <f>ROUND($B17*'RES Bills'!H57,0)+ROUND($C17*'COM Bills'!H57,0)+ROUND('Forecast Bills'!$D17*'OPA Bills'!H57,0)+ROUND($E17*'IND Bills'!H57,0)+ROUND('Forecast Bills'!$F17*'SL Bills'!H57,0)</f>
        <v>185</v>
      </c>
      <c r="P17" s="1">
        <f>ROUND($B17*'RES Bills'!I57,0)+ROUND($C17*'COM Bills'!I57,0)+ROUND('Forecast Bills'!$D17*'OPA Bills'!I57,0)+ROUND($E17*'IND Bills'!I57,0)+ROUND('Forecast Bills'!$F17*'SL Bills'!I57,0)</f>
        <v>13</v>
      </c>
      <c r="Q17" s="4">
        <v>11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2">
        <f t="shared" si="1"/>
        <v>127936</v>
      </c>
      <c r="AA17" s="2">
        <f t="shared" si="2"/>
        <v>1</v>
      </c>
      <c r="AB17" s="2">
        <f t="shared" si="3"/>
        <v>0</v>
      </c>
    </row>
    <row r="18" spans="1:28" x14ac:dyDescent="0.25">
      <c r="A18" s="7">
        <v>43132</v>
      </c>
      <c r="B18" s="1">
        <f>ROUND([25]Residential!Q19*$B$2,0)</f>
        <v>125883</v>
      </c>
      <c r="C18" s="1">
        <f>ROUND([25]Commercial!Q19*$B$2,0)</f>
        <v>14092</v>
      </c>
      <c r="D18" s="1">
        <f>ROUND([25]OPA!Q19*$B$2,0)</f>
        <v>979</v>
      </c>
      <c r="E18" s="1">
        <f>ROUND([25]Industrial!Q19*$B$2,0)</f>
        <v>367</v>
      </c>
      <c r="F18" s="10">
        <f>ROUND('[25]Other-SL+ID'!Q19*$B$2,0)</f>
        <v>447</v>
      </c>
      <c r="G18" s="2">
        <f t="shared" si="0"/>
        <v>141321</v>
      </c>
      <c r="I18" s="1">
        <f>ROUND($B18*'RES Bills'!B58,0)+ROUND($C18*'COM Bills'!B58,0)+ROUND('Forecast Bills'!$D18*'OPA Bills'!B58,0)+ROUND($E18*'IND Bills'!B58,0)+ROUND('Forecast Bills'!$F18*'SL Bills'!B58,0)</f>
        <v>127848</v>
      </c>
      <c r="J18" s="1">
        <f>ROUND($B18*'RES Bills'!C58,0)+ROUND($C18*'COM Bills'!C58,0)+ROUND('Forecast Bills'!$D18*'OPA Bills'!C58,0)+ROUND($E18*'IND Bills'!C58,0)+ROUND('Forecast Bills'!$F18*'SL Bills'!C58,0)</f>
        <v>13129</v>
      </c>
      <c r="K18" s="1">
        <f>ROUND($B18*'RES Bills'!D58,0)+ROUND($C18*'COM Bills'!D58,0)+ROUND('Forecast Bills'!$D18*'OPA Bills'!D58,0)+ROUND($E18*'IND Bills'!D58,0)+ROUND('Forecast Bills'!$F18*'SL Bills'!D58,0)</f>
        <v>63</v>
      </c>
      <c r="L18" s="4">
        <v>45</v>
      </c>
      <c r="M18" s="4">
        <v>15</v>
      </c>
      <c r="N18" s="4">
        <v>10</v>
      </c>
      <c r="O18" s="1">
        <f>ROUND($B18*'RES Bills'!H58,0)+ROUND($C18*'COM Bills'!H58,0)+ROUND('Forecast Bills'!$D18*'OPA Bills'!H58,0)+ROUND($E18*'IND Bills'!H58,0)+ROUND('Forecast Bills'!$F18*'SL Bills'!H58,0)</f>
        <v>186</v>
      </c>
      <c r="P18" s="1">
        <f>ROUND($B18*'RES Bills'!I58,0)+ROUND($C18*'COM Bills'!I58,0)+ROUND('Forecast Bills'!$D18*'OPA Bills'!I58,0)+ROUND($E18*'IND Bills'!I58,0)+ROUND('Forecast Bills'!$F18*'SL Bills'!I58,0)</f>
        <v>13</v>
      </c>
      <c r="Q18" s="4">
        <v>11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2">
        <f t="shared" si="1"/>
        <v>127849</v>
      </c>
      <c r="AA18" s="2">
        <f t="shared" si="2"/>
        <v>1</v>
      </c>
      <c r="AB18" s="2">
        <f t="shared" si="3"/>
        <v>0</v>
      </c>
    </row>
    <row r="19" spans="1:28" x14ac:dyDescent="0.25">
      <c r="A19" s="7">
        <v>43160</v>
      </c>
      <c r="B19" s="1">
        <f>ROUND([25]Residential!Q20*$B$2,0)</f>
        <v>126158</v>
      </c>
      <c r="C19" s="1">
        <f>ROUND([25]Commercial!Q20*$B$2,0)</f>
        <v>14122</v>
      </c>
      <c r="D19" s="1">
        <f>ROUND([25]OPA!Q20*$B$2,0)</f>
        <v>976</v>
      </c>
      <c r="E19" s="1">
        <f>ROUND([25]Industrial!Q20*$B$2,0)</f>
        <v>367</v>
      </c>
      <c r="F19" s="10">
        <f>ROUND('[25]Other-SL+ID'!Q20*$B$2,0)</f>
        <v>448</v>
      </c>
      <c r="G19" s="2">
        <f t="shared" si="0"/>
        <v>141623</v>
      </c>
      <c r="I19" s="1">
        <f>ROUND($B19*'RES Bills'!B59,0)+ROUND($C19*'COM Bills'!B59,0)+ROUND('Forecast Bills'!$D19*'OPA Bills'!B59,0)+ROUND($E19*'IND Bills'!B59,0)+ROUND('Forecast Bills'!$F19*'SL Bills'!B59,0)</f>
        <v>128102</v>
      </c>
      <c r="J19" s="1">
        <f>ROUND($B19*'RES Bills'!C59,0)+ROUND($C19*'COM Bills'!C59,0)+ROUND('Forecast Bills'!$D19*'OPA Bills'!C59,0)+ROUND($E19*'IND Bills'!C59,0)+ROUND('Forecast Bills'!$F19*'SL Bills'!C59,0)</f>
        <v>13177</v>
      </c>
      <c r="K19" s="1">
        <f>ROUND($B19*'RES Bills'!D59,0)+ROUND($C19*'COM Bills'!D59,0)+ROUND('Forecast Bills'!$D19*'OPA Bills'!D59,0)+ROUND($E19*'IND Bills'!D59,0)+ROUND('Forecast Bills'!$F19*'SL Bills'!D59,0)</f>
        <v>63</v>
      </c>
      <c r="L19" s="4">
        <v>45</v>
      </c>
      <c r="M19" s="4">
        <v>15</v>
      </c>
      <c r="N19" s="4">
        <v>10</v>
      </c>
      <c r="O19" s="1">
        <f>ROUND($B19*'RES Bills'!H59,0)+ROUND($C19*'COM Bills'!H59,0)+ROUND('Forecast Bills'!$D19*'OPA Bills'!H59,0)+ROUND($E19*'IND Bills'!H59,0)+ROUND('Forecast Bills'!$F19*'SL Bills'!H59,0)</f>
        <v>186</v>
      </c>
      <c r="P19" s="1">
        <f>ROUND($B19*'RES Bills'!I59,0)+ROUND($C19*'COM Bills'!I59,0)+ROUND('Forecast Bills'!$D19*'OPA Bills'!I59,0)+ROUND($E19*'IND Bills'!I59,0)+ROUND('Forecast Bills'!$F19*'SL Bills'!I59,0)</f>
        <v>13</v>
      </c>
      <c r="Q19" s="4">
        <v>11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2">
        <f t="shared" si="1"/>
        <v>128103</v>
      </c>
      <c r="AA19" s="2">
        <f t="shared" si="2"/>
        <v>1</v>
      </c>
      <c r="AB19" s="2">
        <f t="shared" si="3"/>
        <v>0</v>
      </c>
    </row>
    <row r="20" spans="1:28" x14ac:dyDescent="0.25">
      <c r="A20" s="7">
        <v>43191</v>
      </c>
      <c r="B20" s="1">
        <f>ROUND([25]Residential!Q21*$B$2,0)</f>
        <v>125739</v>
      </c>
      <c r="C20" s="1">
        <f>ROUND([25]Commercial!Q21*$B$2,0)</f>
        <v>14120</v>
      </c>
      <c r="D20" s="1">
        <f>ROUND([25]OPA!Q21*$B$2,0)</f>
        <v>981</v>
      </c>
      <c r="E20" s="1">
        <f>ROUND([25]Industrial!Q21*$B$2,0)</f>
        <v>367</v>
      </c>
      <c r="F20" s="10">
        <f>ROUND('[25]Other-SL+ID'!Q21*$B$2,0)</f>
        <v>448</v>
      </c>
      <c r="G20" s="2">
        <f t="shared" si="0"/>
        <v>141207</v>
      </c>
      <c r="I20" s="1">
        <f>ROUND($B20*'RES Bills'!B60,0)+ROUND($C20*'COM Bills'!B60,0)+ROUND('Forecast Bills'!$D20*'OPA Bills'!B60,0)+ROUND($E20*'IND Bills'!B60,0)+ROUND('Forecast Bills'!$F20*'SL Bills'!B60,0)</f>
        <v>127417</v>
      </c>
      <c r="J20" s="1">
        <f>ROUND($B20*'RES Bills'!C60,0)+ROUND($C20*'COM Bills'!C60,0)+ROUND('Forecast Bills'!$D20*'OPA Bills'!C60,0)+ROUND($E20*'IND Bills'!C60,0)+ROUND('Forecast Bills'!$F20*'SL Bills'!C60,0)</f>
        <v>13443</v>
      </c>
      <c r="K20" s="1">
        <f>ROUND($B20*'RES Bills'!D60,0)+ROUND($C20*'COM Bills'!D60,0)+ROUND('Forecast Bills'!$D20*'OPA Bills'!D60,0)+ROUND($E20*'IND Bills'!D60,0)+ROUND('Forecast Bills'!$F20*'SL Bills'!D60,0)</f>
        <v>64</v>
      </c>
      <c r="L20" s="4">
        <v>45</v>
      </c>
      <c r="M20" s="4">
        <v>15</v>
      </c>
      <c r="N20" s="4">
        <v>10</v>
      </c>
      <c r="O20" s="1">
        <f>ROUND($B20*'RES Bills'!H60,0)+ROUND($C20*'COM Bills'!H60,0)+ROUND('Forecast Bills'!$D20*'OPA Bills'!H60,0)+ROUND($E20*'IND Bills'!H60,0)+ROUND('Forecast Bills'!$F20*'SL Bills'!H60,0)</f>
        <v>188</v>
      </c>
      <c r="P20" s="1">
        <f>ROUND($B20*'RES Bills'!I60,0)+ROUND($C20*'COM Bills'!I60,0)+ROUND('Forecast Bills'!$D20*'OPA Bills'!I60,0)+ROUND($E20*'IND Bills'!I60,0)+ROUND('Forecast Bills'!$F20*'SL Bills'!I60,0)</f>
        <v>13</v>
      </c>
      <c r="Q20" s="4">
        <v>11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2">
        <f t="shared" si="1"/>
        <v>127418</v>
      </c>
      <c r="AA20" s="2">
        <f t="shared" si="2"/>
        <v>1</v>
      </c>
      <c r="AB20" s="2">
        <f t="shared" si="3"/>
        <v>0</v>
      </c>
    </row>
    <row r="21" spans="1:28" x14ac:dyDescent="0.25">
      <c r="A21" s="7">
        <v>43221</v>
      </c>
      <c r="B21" s="1">
        <f>ROUND([25]Residential!Q22*$B$2,0)</f>
        <v>125625</v>
      </c>
      <c r="C21" s="1">
        <f>ROUND([25]Commercial!Q22*$B$2,0)</f>
        <v>14111</v>
      </c>
      <c r="D21" s="1">
        <f>ROUND([25]OPA!Q22*$B$2,0)</f>
        <v>982</v>
      </c>
      <c r="E21" s="1">
        <f>ROUND([25]Industrial!Q22*$B$2,0)</f>
        <v>366</v>
      </c>
      <c r="F21" s="10">
        <f>ROUND('[25]Other-SL+ID'!Q22*$B$2,0)</f>
        <v>448</v>
      </c>
      <c r="G21" s="2">
        <f t="shared" si="0"/>
        <v>141084</v>
      </c>
      <c r="I21" s="1">
        <f>ROUND($B21*'RES Bills'!B61,0)+ROUND($C21*'COM Bills'!B61,0)+ROUND('Forecast Bills'!$D21*'OPA Bills'!B61,0)+ROUND($E21*'IND Bills'!B61,0)+ROUND('Forecast Bills'!$F21*'SL Bills'!B61,0)</f>
        <v>127173</v>
      </c>
      <c r="J21" s="1">
        <f>ROUND($B21*'RES Bills'!C61,0)+ROUND($C21*'COM Bills'!C61,0)+ROUND('Forecast Bills'!$D21*'OPA Bills'!C61,0)+ROUND($E21*'IND Bills'!C61,0)+ROUND('Forecast Bills'!$F21*'SL Bills'!C61,0)</f>
        <v>13558</v>
      </c>
      <c r="K21" s="1">
        <f>ROUND($B21*'RES Bills'!D61,0)+ROUND($C21*'COM Bills'!D61,0)+ROUND('Forecast Bills'!$D21*'OPA Bills'!D61,0)+ROUND($E21*'IND Bills'!D61,0)+ROUND('Forecast Bills'!$F21*'SL Bills'!D61,0)</f>
        <v>64</v>
      </c>
      <c r="L21" s="4">
        <v>45</v>
      </c>
      <c r="M21" s="4">
        <v>15</v>
      </c>
      <c r="N21" s="4">
        <v>10</v>
      </c>
      <c r="O21" s="1">
        <f>ROUND($B21*'RES Bills'!H61,0)+ROUND($C21*'COM Bills'!H61,0)+ROUND('Forecast Bills'!$D21*'OPA Bills'!H61,0)+ROUND($E21*'IND Bills'!H61,0)+ROUND('Forecast Bills'!$F21*'SL Bills'!H61,0)</f>
        <v>193</v>
      </c>
      <c r="P21" s="1">
        <f>ROUND($B21*'RES Bills'!I61,0)+ROUND($C21*'COM Bills'!I61,0)+ROUND('Forecast Bills'!$D21*'OPA Bills'!I61,0)+ROUND($E21*'IND Bills'!I61,0)+ROUND('Forecast Bills'!$F21*'SL Bills'!I61,0)</f>
        <v>13</v>
      </c>
      <c r="Q21" s="4">
        <v>11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2">
        <f t="shared" si="1"/>
        <v>127175</v>
      </c>
      <c r="AA21" s="2">
        <f t="shared" si="2"/>
        <v>2</v>
      </c>
      <c r="AB21" s="2">
        <f t="shared" si="3"/>
        <v>0</v>
      </c>
    </row>
    <row r="22" spans="1:28" x14ac:dyDescent="0.25">
      <c r="A22" s="7">
        <v>43252</v>
      </c>
      <c r="B22" s="1">
        <f>ROUND([25]Residential!Q23*$B$2,0)</f>
        <v>125462</v>
      </c>
      <c r="C22" s="1">
        <f>ROUND([25]Commercial!Q23*$B$2,0)</f>
        <v>14050</v>
      </c>
      <c r="D22" s="1">
        <f>ROUND([25]OPA!Q23*$B$2,0)</f>
        <v>975</v>
      </c>
      <c r="E22" s="1">
        <f>ROUND([25]Industrial!Q23*$B$2,0)</f>
        <v>366</v>
      </c>
      <c r="F22" s="10">
        <f>ROUND('[25]Other-SL+ID'!Q23*$B$2,0)</f>
        <v>447</v>
      </c>
      <c r="G22" s="2">
        <f t="shared" si="0"/>
        <v>140853</v>
      </c>
      <c r="I22" s="1">
        <f>ROUND($B22*'RES Bills'!B62,0)+ROUND($C22*'COM Bills'!B62,0)+ROUND('Forecast Bills'!$D22*'OPA Bills'!B62,0)+ROUND($E22*'IND Bills'!B62,0)+ROUND('Forecast Bills'!$F22*'SL Bills'!B62,0)</f>
        <v>127437</v>
      </c>
      <c r="J22" s="1">
        <f>ROUND($B22*'RES Bills'!C62,0)+ROUND($C22*'COM Bills'!C62,0)+ROUND('Forecast Bills'!$D22*'OPA Bills'!C62,0)+ROUND($E22*'IND Bills'!C62,0)+ROUND('Forecast Bills'!$F22*'SL Bills'!C62,0)</f>
        <v>13137</v>
      </c>
      <c r="K22" s="1">
        <f>ROUND($B22*'RES Bills'!D62,0)+ROUND($C22*'COM Bills'!D62,0)+ROUND('Forecast Bills'!$D22*'OPA Bills'!D62,0)+ROUND($E22*'IND Bills'!D62,0)+ROUND('Forecast Bills'!$F22*'SL Bills'!D62,0)</f>
        <v>0</v>
      </c>
      <c r="L22" s="4">
        <v>45</v>
      </c>
      <c r="M22" s="4">
        <v>15</v>
      </c>
      <c r="N22" s="4">
        <v>10</v>
      </c>
      <c r="O22" s="1">
        <f>ROUND($B22*'RES Bills'!H62,0)+ROUND($C22*'COM Bills'!H62,0)+ROUND('Forecast Bills'!$D22*'OPA Bills'!H62,0)+ROUND($E22*'IND Bills'!H62,0)+ROUND('Forecast Bills'!$F22*'SL Bills'!H62,0)</f>
        <v>185</v>
      </c>
      <c r="P22" s="1">
        <f>ROUND($B22*'RES Bills'!I62,0)+ROUND($C22*'COM Bills'!I62,0)+ROUND('Forecast Bills'!$D22*'OPA Bills'!I62,0)+ROUND($E22*'IND Bills'!I62,0)+ROUND('Forecast Bills'!$F22*'SL Bills'!I62,0)</f>
        <v>13</v>
      </c>
      <c r="Q22" s="4">
        <v>11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2">
        <f t="shared" si="1"/>
        <v>127437</v>
      </c>
      <c r="AA22" s="2">
        <f t="shared" si="2"/>
        <v>0</v>
      </c>
      <c r="AB22" s="2">
        <f t="shared" si="3"/>
        <v>0</v>
      </c>
    </row>
    <row r="23" spans="1:28" x14ac:dyDescent="0.25">
      <c r="A23" s="7">
        <v>43282</v>
      </c>
      <c r="B23" s="1">
        <f>ROUND([25]Residential!Q24*$B$2,0)</f>
        <v>125628</v>
      </c>
      <c r="C23" s="1">
        <f>ROUND([25]Commercial!Q24*$B$2,0)</f>
        <v>14070</v>
      </c>
      <c r="D23" s="1">
        <f>ROUND([25]OPA!Q24*$B$2,0)</f>
        <v>984</v>
      </c>
      <c r="E23" s="1">
        <f>ROUND([25]Industrial!Q24*$B$2,0)</f>
        <v>366</v>
      </c>
      <c r="F23" s="10">
        <f>ROUND('[25]Other-SL+ID'!Q24*$B$2,0)</f>
        <v>448</v>
      </c>
      <c r="G23" s="2">
        <f t="shared" si="0"/>
        <v>141048</v>
      </c>
      <c r="I23" s="1">
        <f>ROUND($B23*'RES Bills'!B63,0)+ROUND($C23*'COM Bills'!B63,0)+ROUND('Forecast Bills'!$D23*'OPA Bills'!B63,0)+ROUND($E23*'IND Bills'!B63,0)+ROUND('Forecast Bills'!$F23*'SL Bills'!B63,0)</f>
        <v>127609</v>
      </c>
      <c r="J23" s="1">
        <f>ROUND($B23*'RES Bills'!C63,0)+ROUND($C23*'COM Bills'!C63,0)+ROUND('Forecast Bills'!$D23*'OPA Bills'!C63,0)+ROUND($E23*'IND Bills'!C63,0)+ROUND('Forecast Bills'!$F23*'SL Bills'!C63,0)</f>
        <v>13158</v>
      </c>
      <c r="K23" s="1">
        <f>ROUND($B23*'RES Bills'!D63,0)+ROUND($C23*'COM Bills'!D63,0)+ROUND('Forecast Bills'!$D23*'OPA Bills'!D63,0)+ROUND($E23*'IND Bills'!D63,0)+ROUND('Forecast Bills'!$F23*'SL Bills'!D63,0)</f>
        <v>0</v>
      </c>
      <c r="L23" s="4">
        <v>45</v>
      </c>
      <c r="M23" s="4">
        <v>15</v>
      </c>
      <c r="N23" s="4">
        <v>10</v>
      </c>
      <c r="O23" s="1">
        <f>ROUND($B23*'RES Bills'!H63,0)+ROUND($C23*'COM Bills'!H63,0)+ROUND('Forecast Bills'!$D23*'OPA Bills'!H63,0)+ROUND($E23*'IND Bills'!H63,0)+ROUND('Forecast Bills'!$F23*'SL Bills'!H63,0)</f>
        <v>186</v>
      </c>
      <c r="P23" s="1">
        <f>ROUND($B23*'RES Bills'!I63,0)+ROUND($C23*'COM Bills'!I63,0)+ROUND('Forecast Bills'!$D23*'OPA Bills'!I63,0)+ROUND($E23*'IND Bills'!I63,0)+ROUND('Forecast Bills'!$F23*'SL Bills'!I63,0)</f>
        <v>13</v>
      </c>
      <c r="Q23" s="4">
        <v>11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2">
        <f t="shared" si="1"/>
        <v>127610</v>
      </c>
      <c r="AA23" s="2">
        <f t="shared" si="2"/>
        <v>1</v>
      </c>
      <c r="AB23" s="2">
        <f t="shared" si="3"/>
        <v>0</v>
      </c>
    </row>
    <row r="24" spans="1:28" x14ac:dyDescent="0.25">
      <c r="A24" s="7">
        <v>43313</v>
      </c>
      <c r="B24" s="1">
        <f>ROUND([25]Residential!Q25*$B$2,0)</f>
        <v>125604</v>
      </c>
      <c r="C24" s="1">
        <f>ROUND([25]Commercial!Q25*$B$2,0)</f>
        <v>14077</v>
      </c>
      <c r="D24" s="1">
        <f>ROUND([25]OPA!Q25*$B$2,0)</f>
        <v>984</v>
      </c>
      <c r="E24" s="1">
        <f>ROUND([25]Industrial!Q25*$B$2,0)</f>
        <v>366</v>
      </c>
      <c r="F24" s="10">
        <f>ROUND('[25]Other-SL+ID'!Q25*$B$2,0)</f>
        <v>448</v>
      </c>
      <c r="G24" s="2">
        <f t="shared" si="0"/>
        <v>141031</v>
      </c>
      <c r="I24" s="1">
        <f>ROUND($B24*'RES Bills'!B64,0)+ROUND($C24*'COM Bills'!B64,0)+ROUND('Forecast Bills'!$D24*'OPA Bills'!B64,0)+ROUND($E24*'IND Bills'!B64,0)+ROUND('Forecast Bills'!$F24*'SL Bills'!B64,0)</f>
        <v>127584</v>
      </c>
      <c r="J24" s="1">
        <f>ROUND($B24*'RES Bills'!C64,0)+ROUND($C24*'COM Bills'!C64,0)+ROUND('Forecast Bills'!$D24*'OPA Bills'!C64,0)+ROUND($E24*'IND Bills'!C64,0)+ROUND('Forecast Bills'!$F24*'SL Bills'!C64,0)</f>
        <v>13166</v>
      </c>
      <c r="K24" s="1">
        <f>ROUND($B24*'RES Bills'!D64,0)+ROUND($C24*'COM Bills'!D64,0)+ROUND('Forecast Bills'!$D24*'OPA Bills'!D64,0)+ROUND($E24*'IND Bills'!D64,0)+ROUND('Forecast Bills'!$F24*'SL Bills'!D64,0)</f>
        <v>0</v>
      </c>
      <c r="L24" s="4">
        <v>45</v>
      </c>
      <c r="M24" s="4">
        <v>15</v>
      </c>
      <c r="N24" s="4">
        <v>10</v>
      </c>
      <c r="O24" s="1">
        <f>ROUND($B24*'RES Bills'!H64,0)+ROUND($C24*'COM Bills'!H64,0)+ROUND('Forecast Bills'!$D24*'OPA Bills'!H64,0)+ROUND($E24*'IND Bills'!H64,0)+ROUND('Forecast Bills'!$F24*'SL Bills'!H64,0)</f>
        <v>187</v>
      </c>
      <c r="P24" s="1">
        <f>ROUND($B24*'RES Bills'!I64,0)+ROUND($C24*'COM Bills'!I64,0)+ROUND('Forecast Bills'!$D24*'OPA Bills'!I64,0)+ROUND($E24*'IND Bills'!I64,0)+ROUND('Forecast Bills'!$F24*'SL Bills'!I64,0)</f>
        <v>13</v>
      </c>
      <c r="Q24" s="4">
        <v>11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2">
        <f t="shared" si="1"/>
        <v>127584</v>
      </c>
      <c r="AA24" s="2">
        <f t="shared" si="2"/>
        <v>0</v>
      </c>
      <c r="AB24" s="2">
        <f t="shared" si="3"/>
        <v>0</v>
      </c>
    </row>
    <row r="25" spans="1:28" x14ac:dyDescent="0.25">
      <c r="A25" s="7">
        <v>43344</v>
      </c>
      <c r="B25" s="1">
        <f>ROUND([25]Residential!Q26*$B$2,0)</f>
        <v>125766</v>
      </c>
      <c r="C25" s="1">
        <f>ROUND([25]Commercial!Q26*$B$2,0)</f>
        <v>14076</v>
      </c>
      <c r="D25" s="1">
        <f>ROUND([25]OPA!Q26*$B$2,0)</f>
        <v>980</v>
      </c>
      <c r="E25" s="1">
        <f>ROUND([25]Industrial!Q26*$B$2,0)</f>
        <v>366</v>
      </c>
      <c r="F25" s="10">
        <f>ROUND('[25]Other-SL+ID'!Q26*$B$2,0)</f>
        <v>448</v>
      </c>
      <c r="G25" s="2">
        <f t="shared" si="0"/>
        <v>141188</v>
      </c>
      <c r="I25" s="1">
        <f>ROUND($B25*'RES Bills'!B65,0)+ROUND($C25*'COM Bills'!B65,0)+ROUND('Forecast Bills'!$D25*'OPA Bills'!B65,0)+ROUND($E25*'IND Bills'!B65,0)+ROUND('Forecast Bills'!$F25*'SL Bills'!B65,0)</f>
        <v>127741</v>
      </c>
      <c r="J25" s="1">
        <f>ROUND($B25*'RES Bills'!C65,0)+ROUND($C25*'COM Bills'!C65,0)+ROUND('Forecast Bills'!$D25*'OPA Bills'!C65,0)+ROUND($E25*'IND Bills'!C65,0)+ROUND('Forecast Bills'!$F25*'SL Bills'!C65,0)</f>
        <v>13166</v>
      </c>
      <c r="K25" s="1">
        <f>ROUND($B25*'RES Bills'!D65,0)+ROUND($C25*'COM Bills'!D65,0)+ROUND('Forecast Bills'!$D25*'OPA Bills'!D65,0)+ROUND($E25*'IND Bills'!D65,0)+ROUND('Forecast Bills'!$F25*'SL Bills'!D65,0)</f>
        <v>0</v>
      </c>
      <c r="L25" s="4">
        <v>45</v>
      </c>
      <c r="M25" s="4">
        <v>15</v>
      </c>
      <c r="N25" s="4">
        <v>10</v>
      </c>
      <c r="O25" s="1">
        <f>ROUND($B25*'RES Bills'!H65,0)+ROUND($C25*'COM Bills'!H65,0)+ROUND('Forecast Bills'!$D25*'OPA Bills'!H65,0)+ROUND($E25*'IND Bills'!H65,0)+ROUND('Forecast Bills'!$F25*'SL Bills'!H65,0)</f>
        <v>186</v>
      </c>
      <c r="P25" s="1">
        <f>ROUND($B25*'RES Bills'!I65,0)+ROUND($C25*'COM Bills'!I65,0)+ROUND('Forecast Bills'!$D25*'OPA Bills'!I65,0)+ROUND($E25*'IND Bills'!I65,0)+ROUND('Forecast Bills'!$F25*'SL Bills'!I65,0)</f>
        <v>13</v>
      </c>
      <c r="Q25" s="4">
        <v>11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2">
        <f t="shared" si="1"/>
        <v>127742</v>
      </c>
      <c r="AA25" s="2">
        <f t="shared" si="2"/>
        <v>1</v>
      </c>
      <c r="AB25" s="2">
        <f t="shared" si="3"/>
        <v>0</v>
      </c>
    </row>
    <row r="26" spans="1:28" x14ac:dyDescent="0.25">
      <c r="A26" s="7">
        <v>43374</v>
      </c>
      <c r="B26" s="1">
        <f>ROUND([25]Residential!Q27*$B$2,0)</f>
        <v>125880</v>
      </c>
      <c r="C26" s="1">
        <f>ROUND([25]Commercial!Q27*$B$2,0)</f>
        <v>14139</v>
      </c>
      <c r="D26" s="1">
        <f>ROUND([25]OPA!Q27*$B$2,0)</f>
        <v>990</v>
      </c>
      <c r="E26" s="1">
        <f>ROUND([25]Industrial!Q27*$B$2,0)</f>
        <v>365</v>
      </c>
      <c r="F26" s="10">
        <f>ROUND('[25]Other-SL+ID'!Q27*$B$2,0)</f>
        <v>448</v>
      </c>
      <c r="G26" s="2">
        <f t="shared" si="0"/>
        <v>141374</v>
      </c>
      <c r="I26" s="1">
        <f>ROUND($B26*'RES Bills'!B66,0)+ROUND($C26*'COM Bills'!B66,0)+ROUND('Forecast Bills'!$D26*'OPA Bills'!B66,0)+ROUND($E26*'IND Bills'!B66,0)+ROUND('Forecast Bills'!$F26*'SL Bills'!B66,0)</f>
        <v>127858</v>
      </c>
      <c r="J26" s="1">
        <f>ROUND($B26*'RES Bills'!C66,0)+ROUND($C26*'COM Bills'!C66,0)+ROUND('Forecast Bills'!$D26*'OPA Bills'!C66,0)+ROUND($E26*'IND Bills'!C66,0)+ROUND('Forecast Bills'!$F26*'SL Bills'!C66,0)</f>
        <v>13173</v>
      </c>
      <c r="K26" s="1">
        <f>ROUND($B26*'RES Bills'!D66,0)+ROUND($C26*'COM Bills'!D66,0)+ROUND('Forecast Bills'!$D26*'OPA Bills'!D66,0)+ROUND($E26*'IND Bills'!D66,0)+ROUND('Forecast Bills'!$F26*'SL Bills'!D66,0)</f>
        <v>62</v>
      </c>
      <c r="L26" s="4">
        <v>45</v>
      </c>
      <c r="M26" s="4">
        <v>15</v>
      </c>
      <c r="N26" s="4">
        <v>10</v>
      </c>
      <c r="O26" s="1">
        <f>ROUND($B26*'RES Bills'!H66,0)+ROUND($C26*'COM Bills'!H66,0)+ROUND('Forecast Bills'!$D26*'OPA Bills'!H66,0)+ROUND($E26*'IND Bills'!H66,0)+ROUND('Forecast Bills'!$F26*'SL Bills'!H66,0)</f>
        <v>185</v>
      </c>
      <c r="P26" s="1">
        <f>ROUND($B26*'RES Bills'!I66,0)+ROUND($C26*'COM Bills'!I66,0)+ROUND('Forecast Bills'!$D26*'OPA Bills'!I66,0)+ROUND($E26*'IND Bills'!I66,0)+ROUND('Forecast Bills'!$F26*'SL Bills'!I66,0)</f>
        <v>13</v>
      </c>
      <c r="Q26" s="4">
        <v>11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2">
        <f t="shared" si="1"/>
        <v>127860</v>
      </c>
      <c r="AA26" s="2">
        <f t="shared" si="2"/>
        <v>2</v>
      </c>
      <c r="AB26" s="2">
        <f t="shared" si="3"/>
        <v>0</v>
      </c>
    </row>
    <row r="27" spans="1:28" x14ac:dyDescent="0.25">
      <c r="A27" s="7">
        <v>43405</v>
      </c>
      <c r="B27" s="1">
        <f>ROUND([25]Residential!Q28*$B$2,0)</f>
        <v>126000</v>
      </c>
      <c r="C27" s="1">
        <f>ROUND([25]Commercial!Q28*$B$2,0)</f>
        <v>14144</v>
      </c>
      <c r="D27" s="1">
        <f>ROUND([25]OPA!Q28*$B$2,0)</f>
        <v>986</v>
      </c>
      <c r="E27" s="1">
        <f>ROUND([25]Industrial!Q28*$B$2,0)</f>
        <v>365</v>
      </c>
      <c r="F27" s="10">
        <f>ROUND('[25]Other-SL+ID'!Q28*$B$2,0)</f>
        <v>448</v>
      </c>
      <c r="G27" s="2">
        <f t="shared" si="0"/>
        <v>141495</v>
      </c>
      <c r="I27" s="1">
        <f>ROUND($B27*'RES Bills'!B67,0)+ROUND($C27*'COM Bills'!B67,0)+ROUND('Forecast Bills'!$D27*'OPA Bills'!B67,0)+ROUND($E27*'IND Bills'!B67,0)+ROUND('Forecast Bills'!$F27*'SL Bills'!B67,0)</f>
        <v>127974</v>
      </c>
      <c r="J27" s="1">
        <f>ROUND($B27*'RES Bills'!C67,0)+ROUND($C27*'COM Bills'!C67,0)+ROUND('Forecast Bills'!$D27*'OPA Bills'!C67,0)+ROUND($E27*'IND Bills'!C67,0)+ROUND('Forecast Bills'!$F27*'SL Bills'!C67,0)</f>
        <v>13178</v>
      </c>
      <c r="K27" s="1">
        <f>ROUND($B27*'RES Bills'!D67,0)+ROUND($C27*'COM Bills'!D67,0)+ROUND('Forecast Bills'!$D27*'OPA Bills'!D67,0)+ROUND($E27*'IND Bills'!D67,0)+ROUND('Forecast Bills'!$F27*'SL Bills'!D67,0)</f>
        <v>62</v>
      </c>
      <c r="L27" s="4">
        <v>45</v>
      </c>
      <c r="M27" s="4">
        <v>15</v>
      </c>
      <c r="N27" s="4">
        <v>10</v>
      </c>
      <c r="O27" s="1">
        <f>ROUND($B27*'RES Bills'!H67,0)+ROUND($C27*'COM Bills'!H67,0)+ROUND('Forecast Bills'!$D27*'OPA Bills'!H67,0)+ROUND($E27*'IND Bills'!H67,0)+ROUND('Forecast Bills'!$F27*'SL Bills'!H67,0)</f>
        <v>185</v>
      </c>
      <c r="P27" s="1">
        <f>ROUND($B27*'RES Bills'!I67,0)+ROUND($C27*'COM Bills'!I67,0)+ROUND('Forecast Bills'!$D27*'OPA Bills'!I67,0)+ROUND($E27*'IND Bills'!I67,0)+ROUND('Forecast Bills'!$F27*'SL Bills'!I67,0)</f>
        <v>13</v>
      </c>
      <c r="Q27" s="4">
        <v>11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2">
        <f t="shared" si="1"/>
        <v>127976</v>
      </c>
      <c r="AA27" s="2">
        <f t="shared" si="2"/>
        <v>2</v>
      </c>
      <c r="AB27" s="2">
        <f t="shared" si="3"/>
        <v>0</v>
      </c>
    </row>
    <row r="28" spans="1:28" x14ac:dyDescent="0.25">
      <c r="A28" s="7">
        <v>43435</v>
      </c>
      <c r="B28" s="1">
        <f>ROUND([25]Residential!Q29*$B$2,0)</f>
        <v>126387</v>
      </c>
      <c r="C28" s="1">
        <f>ROUND([25]Commercial!Q29*$B$2,0)</f>
        <v>14150</v>
      </c>
      <c r="D28" s="1">
        <f>ROUND([25]OPA!Q29*$B$2,0)</f>
        <v>987</v>
      </c>
      <c r="E28" s="1">
        <f>ROUND([25]Industrial!Q29*$B$2,0)</f>
        <v>365</v>
      </c>
      <c r="F28" s="10">
        <f>ROUND('[25]Other-SL+ID'!Q29*$B$2,0)</f>
        <v>447</v>
      </c>
      <c r="G28" s="2">
        <f t="shared" si="0"/>
        <v>141889</v>
      </c>
      <c r="I28" s="1">
        <f>ROUND($B28*'RES Bills'!B68,0)+ROUND($C28*'COM Bills'!B68,0)+ROUND('Forecast Bills'!$D28*'OPA Bills'!B68,0)+ROUND($E28*'IND Bills'!B68,0)+ROUND('Forecast Bills'!$F28*'SL Bills'!B68,0)</f>
        <v>128360</v>
      </c>
      <c r="J28" s="1">
        <f>ROUND($B28*'RES Bills'!C68,0)+ROUND($C28*'COM Bills'!C68,0)+ROUND('Forecast Bills'!$D28*'OPA Bills'!C68,0)+ROUND($E28*'IND Bills'!C68,0)+ROUND('Forecast Bills'!$F28*'SL Bills'!C68,0)</f>
        <v>13184</v>
      </c>
      <c r="K28" s="1">
        <f>ROUND($B28*'RES Bills'!D68,0)+ROUND($C28*'COM Bills'!D68,0)+ROUND('Forecast Bills'!$D28*'OPA Bills'!D68,0)+ROUND($E28*'IND Bills'!D68,0)+ROUND('Forecast Bills'!$F28*'SL Bills'!D68,0)</f>
        <v>63</v>
      </c>
      <c r="L28" s="4">
        <v>45</v>
      </c>
      <c r="M28" s="4">
        <v>15</v>
      </c>
      <c r="N28" s="4">
        <v>10</v>
      </c>
      <c r="O28" s="1">
        <f>ROUND($B28*'RES Bills'!H68,0)+ROUND($C28*'COM Bills'!H68,0)+ROUND('Forecast Bills'!$D28*'OPA Bills'!H68,0)+ROUND($E28*'IND Bills'!H68,0)+ROUND('Forecast Bills'!$F28*'SL Bills'!H68,0)</f>
        <v>185</v>
      </c>
      <c r="P28" s="1">
        <f>ROUND($B28*'RES Bills'!I68,0)+ROUND($C28*'COM Bills'!I68,0)+ROUND('Forecast Bills'!$D28*'OPA Bills'!I68,0)+ROUND($E28*'IND Bills'!I68,0)+ROUND('Forecast Bills'!$F28*'SL Bills'!I68,0)</f>
        <v>13</v>
      </c>
      <c r="Q28" s="4">
        <v>11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2">
        <f t="shared" si="1"/>
        <v>128363</v>
      </c>
      <c r="AA28" s="2">
        <f t="shared" si="2"/>
        <v>3</v>
      </c>
      <c r="AB28" s="2">
        <f t="shared" si="3"/>
        <v>0</v>
      </c>
    </row>
    <row r="29" spans="1:28" x14ac:dyDescent="0.25">
      <c r="A29" s="7">
        <v>43466</v>
      </c>
      <c r="B29" s="1">
        <f>ROUND([25]Residential!Q30*$B$2,0)</f>
        <v>126577</v>
      </c>
      <c r="C29" s="1">
        <f>ROUND([25]Commercial!Q30*$B$2,0)</f>
        <v>14179</v>
      </c>
      <c r="D29" s="1">
        <f>ROUND([25]OPA!Q30*$B$2,0)</f>
        <v>987</v>
      </c>
      <c r="E29" s="1">
        <f>ROUND([25]Industrial!Q30*$B$2,0)</f>
        <v>361</v>
      </c>
      <c r="F29" s="10">
        <f>ROUND('[25]Other-SL+ID'!Q30*$B$2,0)</f>
        <v>448</v>
      </c>
      <c r="G29" s="2">
        <f t="shared" si="0"/>
        <v>142104</v>
      </c>
      <c r="I29" s="1">
        <f>ROUND($B29*'RES Bills'!B69,0)+ROUND($C29*'COM Bills'!B69,0)+ROUND('Forecast Bills'!$D29*'OPA Bills'!B69,0)+ROUND($E29*'IND Bills'!B69,0)+ROUND('Forecast Bills'!$F29*'SL Bills'!B69,0)</f>
        <v>128551</v>
      </c>
      <c r="J29" s="1">
        <f>ROUND($B29*'RES Bills'!C69,0)+ROUND($C29*'COM Bills'!C69,0)+ROUND('Forecast Bills'!$D29*'OPA Bills'!C69,0)+ROUND($E29*'IND Bills'!C69,0)+ROUND('Forecast Bills'!$F29*'SL Bills'!C69,0)</f>
        <v>13209</v>
      </c>
      <c r="K29" s="1">
        <f>ROUND($B29*'RES Bills'!D69,0)+ROUND($C29*'COM Bills'!D69,0)+ROUND('Forecast Bills'!$D29*'OPA Bills'!D69,0)+ROUND($E29*'IND Bills'!D69,0)+ROUND('Forecast Bills'!$F29*'SL Bills'!D69,0)</f>
        <v>63</v>
      </c>
      <c r="L29" s="4">
        <v>45</v>
      </c>
      <c r="M29" s="4">
        <v>15</v>
      </c>
      <c r="N29" s="4">
        <v>10</v>
      </c>
      <c r="O29" s="1">
        <f>ROUND($B29*'RES Bills'!H69,0)+ROUND($C29*'COM Bills'!H69,0)+ROUND('Forecast Bills'!$D29*'OPA Bills'!H69,0)+ROUND($E29*'IND Bills'!H69,0)+ROUND('Forecast Bills'!$F29*'SL Bills'!H69,0)</f>
        <v>185</v>
      </c>
      <c r="P29" s="1">
        <f>ROUND($B29*'RES Bills'!I69,0)+ROUND($C29*'COM Bills'!I69,0)+ROUND('Forecast Bills'!$D29*'OPA Bills'!I69,0)+ROUND($E29*'IND Bills'!I69,0)+ROUND('Forecast Bills'!$F29*'SL Bills'!I69,0)</f>
        <v>13</v>
      </c>
      <c r="Q29" s="4">
        <v>11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2">
        <f t="shared" ref="Z29:Z31" si="4">I29+AA29</f>
        <v>128553</v>
      </c>
      <c r="AA29" s="2">
        <f t="shared" ref="AA29:AA31" si="5">G29-SUM(I29:Y29)</f>
        <v>2</v>
      </c>
      <c r="AB29" s="2">
        <f t="shared" ref="AB29:AB31" si="6">G29-SUM(J29:Z29)</f>
        <v>0</v>
      </c>
    </row>
    <row r="30" spans="1:28" x14ac:dyDescent="0.25">
      <c r="A30" s="7">
        <v>43497</v>
      </c>
      <c r="B30" s="1">
        <f>ROUND([25]Residential!Q31*$B$2,0)</f>
        <v>126487</v>
      </c>
      <c r="C30" s="1">
        <f>ROUND([25]Commercial!Q31*$B$2,0)</f>
        <v>14161</v>
      </c>
      <c r="D30" s="1">
        <f>ROUND([25]OPA!Q31*$B$2,0)</f>
        <v>988</v>
      </c>
      <c r="E30" s="1">
        <f>ROUND([25]Industrial!Q31*$B$2,0)</f>
        <v>365</v>
      </c>
      <c r="F30" s="10">
        <f>ROUND('[25]Other-SL+ID'!Q31*$B$2,0)</f>
        <v>448</v>
      </c>
      <c r="G30" s="2">
        <f t="shared" si="0"/>
        <v>142001</v>
      </c>
      <c r="I30" s="1">
        <f>ROUND($B30*'RES Bills'!B70,0)+ROUND($C30*'COM Bills'!B70,0)+ROUND('Forecast Bills'!$D30*'OPA Bills'!B70,0)+ROUND($E30*'IND Bills'!B70,0)+ROUND('Forecast Bills'!$F30*'SL Bills'!B70,0)</f>
        <v>128462</v>
      </c>
      <c r="J30" s="1">
        <f>ROUND($B30*'RES Bills'!C70,0)+ROUND($C30*'COM Bills'!C70,0)+ROUND('Forecast Bills'!$D30*'OPA Bills'!C70,0)+ROUND($E30*'IND Bills'!C70,0)+ROUND('Forecast Bills'!$F30*'SL Bills'!C70,0)</f>
        <v>13194</v>
      </c>
      <c r="K30" s="1">
        <f>ROUND($B30*'RES Bills'!D70,0)+ROUND($C30*'COM Bills'!D70,0)+ROUND('Forecast Bills'!$D30*'OPA Bills'!D70,0)+ROUND($E30*'IND Bills'!D70,0)+ROUND('Forecast Bills'!$F30*'SL Bills'!D70,0)</f>
        <v>63</v>
      </c>
      <c r="L30" s="4">
        <v>45</v>
      </c>
      <c r="M30" s="4">
        <v>15</v>
      </c>
      <c r="N30" s="4">
        <v>10</v>
      </c>
      <c r="O30" s="1">
        <f>ROUND($B30*'RES Bills'!H70,0)+ROUND($C30*'COM Bills'!H70,0)+ROUND('Forecast Bills'!$D30*'OPA Bills'!H70,0)+ROUND($E30*'IND Bills'!H70,0)+ROUND('Forecast Bills'!$F30*'SL Bills'!H70,0)</f>
        <v>186</v>
      </c>
      <c r="P30" s="1">
        <f>ROUND($B30*'RES Bills'!I70,0)+ROUND($C30*'COM Bills'!I70,0)+ROUND('Forecast Bills'!$D30*'OPA Bills'!I70,0)+ROUND($E30*'IND Bills'!I70,0)+ROUND('Forecast Bills'!$F30*'SL Bills'!I70,0)</f>
        <v>13</v>
      </c>
      <c r="Q30" s="4">
        <v>11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2">
        <f t="shared" si="4"/>
        <v>128464</v>
      </c>
      <c r="AA30" s="2">
        <f t="shared" si="5"/>
        <v>2</v>
      </c>
      <c r="AB30" s="2">
        <f t="shared" si="6"/>
        <v>0</v>
      </c>
    </row>
    <row r="31" spans="1:28" x14ac:dyDescent="0.25">
      <c r="A31" s="7">
        <v>43525</v>
      </c>
      <c r="B31" s="1">
        <f>ROUND([25]Residential!Q32*$B$2,0)</f>
        <v>126762</v>
      </c>
      <c r="C31" s="1">
        <f>ROUND([25]Commercial!Q32*$B$2,0)</f>
        <v>14190</v>
      </c>
      <c r="D31" s="1">
        <f>ROUND([25]OPA!Q32*$B$2,0)</f>
        <v>985</v>
      </c>
      <c r="E31" s="1">
        <f>ROUND([25]Industrial!Q32*$B$2,0)</f>
        <v>365</v>
      </c>
      <c r="F31" s="10">
        <f>ROUND('[25]Other-SL+ID'!Q32*$B$2,0)</f>
        <v>448</v>
      </c>
      <c r="G31" s="2">
        <f t="shared" si="0"/>
        <v>142302</v>
      </c>
      <c r="I31" s="1">
        <f>ROUND($B31*'RES Bills'!B71,0)+ROUND($C31*'COM Bills'!B71,0)+ROUND('Forecast Bills'!$D31*'OPA Bills'!B71,0)+ROUND($E31*'IND Bills'!B71,0)+ROUND('Forecast Bills'!$F31*'SL Bills'!B71,0)</f>
        <v>128715</v>
      </c>
      <c r="J31" s="1">
        <f>ROUND($B31*'RES Bills'!C71,0)+ROUND($C31*'COM Bills'!C71,0)+ROUND('Forecast Bills'!$D31*'OPA Bills'!C71,0)+ROUND($E31*'IND Bills'!C71,0)+ROUND('Forecast Bills'!$F31*'SL Bills'!C71,0)</f>
        <v>13242</v>
      </c>
      <c r="K31" s="1">
        <f>ROUND($B31*'RES Bills'!D71,0)+ROUND($C31*'COM Bills'!D71,0)+ROUND('Forecast Bills'!$D31*'OPA Bills'!D71,0)+ROUND($E31*'IND Bills'!D71,0)+ROUND('Forecast Bills'!$F31*'SL Bills'!D71,0)</f>
        <v>63</v>
      </c>
      <c r="L31" s="4">
        <v>45</v>
      </c>
      <c r="M31" s="4">
        <v>15</v>
      </c>
      <c r="N31" s="4">
        <v>10</v>
      </c>
      <c r="O31" s="1">
        <f>ROUND($B31*'RES Bills'!H71,0)+ROUND($C31*'COM Bills'!H71,0)+ROUND('Forecast Bills'!$D31*'OPA Bills'!H71,0)+ROUND($E31*'IND Bills'!H71,0)+ROUND('Forecast Bills'!$F31*'SL Bills'!H71,0)</f>
        <v>186</v>
      </c>
      <c r="P31" s="1">
        <f>ROUND($B31*'RES Bills'!I71,0)+ROUND($C31*'COM Bills'!I71,0)+ROUND('Forecast Bills'!$D31*'OPA Bills'!I71,0)+ROUND($E31*'IND Bills'!I71,0)+ROUND('Forecast Bills'!$F31*'SL Bills'!I71,0)</f>
        <v>13</v>
      </c>
      <c r="Q31" s="4">
        <v>11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2">
        <f t="shared" si="4"/>
        <v>128717</v>
      </c>
      <c r="AA31" s="2">
        <f t="shared" si="5"/>
        <v>2</v>
      </c>
      <c r="AB31" s="2">
        <f t="shared" si="6"/>
        <v>0</v>
      </c>
    </row>
    <row r="34" spans="1:26" x14ac:dyDescent="0.25">
      <c r="A34" t="s">
        <v>70</v>
      </c>
      <c r="J34" s="2">
        <f>AVERAGE(J10:J15)</f>
        <v>13096</v>
      </c>
      <c r="K34" s="2">
        <f t="shared" ref="K34:Z34" si="7">AVERAGE(K10:K15)</f>
        <v>20.666666666666668</v>
      </c>
      <c r="L34" s="2">
        <f t="shared" si="7"/>
        <v>45</v>
      </c>
      <c r="M34" s="2">
        <f t="shared" si="7"/>
        <v>15</v>
      </c>
      <c r="N34" s="2">
        <f t="shared" si="7"/>
        <v>10</v>
      </c>
      <c r="O34" s="2">
        <f t="shared" si="7"/>
        <v>185.66666666666666</v>
      </c>
      <c r="P34" s="2">
        <f t="shared" si="7"/>
        <v>13</v>
      </c>
      <c r="Q34" s="2">
        <f t="shared" si="7"/>
        <v>11</v>
      </c>
      <c r="R34" s="2">
        <f t="shared" si="7"/>
        <v>0</v>
      </c>
      <c r="S34" s="2">
        <f t="shared" si="7"/>
        <v>0</v>
      </c>
      <c r="T34" s="2">
        <f t="shared" si="7"/>
        <v>0</v>
      </c>
      <c r="U34" s="2">
        <f t="shared" si="7"/>
        <v>0</v>
      </c>
      <c r="V34" s="2">
        <f t="shared" si="7"/>
        <v>0</v>
      </c>
      <c r="W34" s="2">
        <f t="shared" si="7"/>
        <v>0</v>
      </c>
      <c r="X34" s="2">
        <f t="shared" si="7"/>
        <v>0</v>
      </c>
      <c r="Y34" s="2">
        <f t="shared" si="7"/>
        <v>0</v>
      </c>
      <c r="Z34" s="2">
        <f t="shared" si="7"/>
        <v>127081.83333333333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1"/>
  <sheetViews>
    <sheetView workbookViewId="0"/>
  </sheetViews>
  <sheetFormatPr defaultRowHeight="15" x14ac:dyDescent="0.25"/>
  <cols>
    <col min="1" max="1" width="11" bestFit="1" customWidth="1"/>
    <col min="2" max="2" width="20.7109375" bestFit="1" customWidth="1"/>
    <col min="3" max="3" width="12.5703125" bestFit="1" customWidth="1"/>
    <col min="4" max="5" width="11.5703125" bestFit="1" customWidth="1"/>
    <col min="6" max="6" width="14" bestFit="1" customWidth="1"/>
    <col min="7" max="7" width="12.5703125" bestFit="1" customWidth="1"/>
    <col min="9" max="9" width="14.7109375" customWidth="1"/>
    <col min="10" max="10" width="12.5703125" bestFit="1" customWidth="1"/>
    <col min="11" max="11" width="10.5703125" bestFit="1" customWidth="1"/>
    <col min="12" max="12" width="9" bestFit="1" customWidth="1"/>
    <col min="13" max="13" width="8" bestFit="1" customWidth="1"/>
    <col min="14" max="14" width="10.5703125" bestFit="1" customWidth="1"/>
    <col min="15" max="15" width="12.5703125" bestFit="1" customWidth="1"/>
    <col min="16" max="16" width="11.5703125" bestFit="1" customWidth="1"/>
    <col min="17" max="17" width="8" bestFit="1" customWidth="1"/>
    <col min="18" max="20" width="9" bestFit="1" customWidth="1"/>
    <col min="21" max="22" width="8" bestFit="1" customWidth="1"/>
    <col min="23" max="23" width="7" bestFit="1" customWidth="1"/>
    <col min="24" max="25" width="9" bestFit="1" customWidth="1"/>
    <col min="26" max="26" width="12.5703125" bestFit="1" customWidth="1"/>
    <col min="27" max="27" width="9.42578125" bestFit="1" customWidth="1"/>
    <col min="28" max="28" width="6.28515625" bestFit="1" customWidth="1"/>
    <col min="29" max="29" width="12.5703125" bestFit="1" customWidth="1"/>
  </cols>
  <sheetData>
    <row r="1" spans="1:28" ht="28.5" x14ac:dyDescent="0.45">
      <c r="A1" s="3" t="s">
        <v>66</v>
      </c>
    </row>
    <row r="2" spans="1:28" x14ac:dyDescent="0.25">
      <c r="A2" t="s">
        <v>38</v>
      </c>
      <c r="B2">
        <v>1</v>
      </c>
    </row>
    <row r="3" spans="1:28" x14ac:dyDescent="0.25">
      <c r="B3" t="s">
        <v>39</v>
      </c>
      <c r="I3" t="s">
        <v>40</v>
      </c>
      <c r="AA3" t="s">
        <v>43</v>
      </c>
    </row>
    <row r="4" spans="1:28" x14ac:dyDescent="0.25">
      <c r="A4" t="s">
        <v>21</v>
      </c>
      <c r="B4" t="s">
        <v>15</v>
      </c>
      <c r="C4" t="s">
        <v>17</v>
      </c>
      <c r="D4" t="s">
        <v>37</v>
      </c>
      <c r="E4" t="s">
        <v>18</v>
      </c>
      <c r="F4" t="s">
        <v>19</v>
      </c>
      <c r="G4" t="s">
        <v>13</v>
      </c>
      <c r="I4" t="s">
        <v>45</v>
      </c>
      <c r="J4" t="s">
        <v>23</v>
      </c>
      <c r="K4" t="s">
        <v>24</v>
      </c>
      <c r="L4" t="s">
        <v>25</v>
      </c>
      <c r="M4" t="s">
        <v>26</v>
      </c>
      <c r="N4" t="s">
        <v>27</v>
      </c>
      <c r="O4" t="s">
        <v>28</v>
      </c>
      <c r="P4" t="s">
        <v>29</v>
      </c>
      <c r="Q4" t="s">
        <v>30</v>
      </c>
      <c r="R4" t="s">
        <v>31</v>
      </c>
      <c r="S4" t="s">
        <v>14</v>
      </c>
      <c r="T4" t="s">
        <v>32</v>
      </c>
      <c r="U4" t="s">
        <v>33</v>
      </c>
      <c r="V4" t="s">
        <v>34</v>
      </c>
      <c r="W4" t="s">
        <v>35</v>
      </c>
      <c r="X4" t="s">
        <v>36</v>
      </c>
      <c r="Y4" t="s">
        <v>41</v>
      </c>
      <c r="Z4" t="s">
        <v>44</v>
      </c>
      <c r="AA4" t="s">
        <v>42</v>
      </c>
      <c r="AB4" t="s">
        <v>42</v>
      </c>
    </row>
    <row r="5" spans="1:28" x14ac:dyDescent="0.25">
      <c r="A5" s="7">
        <v>42614</v>
      </c>
      <c r="B5" s="1">
        <f>ROUND('[27]RAC Customers'!B4*$B$2,0)</f>
        <v>124523</v>
      </c>
      <c r="C5" s="1">
        <f>ROUND('[27]RAC Customers'!C4*$B$2,0)</f>
        <v>13957</v>
      </c>
      <c r="D5" s="1">
        <f>ROUND('[27]RAC Customers'!E4*$B$2,0)</f>
        <v>951</v>
      </c>
      <c r="E5" s="1">
        <f>ROUND('[27]RAC Customers'!D4*$B$2,0)</f>
        <v>371</v>
      </c>
      <c r="F5" s="10">
        <f>ROUND('[27]RAC Customers'!F4*$B$2,0)</f>
        <v>445</v>
      </c>
      <c r="G5" s="2">
        <f>SUM(B5:E5)</f>
        <v>139802</v>
      </c>
      <c r="H5" s="1"/>
      <c r="I5" s="1">
        <f>ROUND($B5*'RES Bills'!B41,0)+ROUND($C5*'COM Bills'!B41,0)+ROUND('RAC Bills'!$D5*'OPA Bills'!B41,0)+ROUND($E5*'IND Bills'!B41,0)+ROUND('RAC Bills'!$F5*'SL Bills'!B41,0)</f>
        <v>126481</v>
      </c>
      <c r="J5" s="1">
        <f>ROUND($B5*'RES Bills'!C41,0)+ROUND($C5*'COM Bills'!C41,0)+ROUND('RAC Bills'!$D5*'OPA Bills'!C41,0)+ROUND($E5*'IND Bills'!C41,0)+ROUND('RAC Bills'!$F5*'SL Bills'!C41,0)</f>
        <v>13043</v>
      </c>
      <c r="K5" s="1">
        <f>ROUND($B5*'RES Bills'!D41,0)+ROUND($C5*'COM Bills'!D41,0)+ROUND('RAC Bills'!$D5*'OPA Bills'!D41,0)+ROUND($E5*'IND Bills'!D41,0)+ROUND('RAC Bills'!$F5*'SL Bills'!D41,0)</f>
        <v>0</v>
      </c>
      <c r="L5" s="4">
        <v>45</v>
      </c>
      <c r="M5" s="4">
        <v>16</v>
      </c>
      <c r="N5" s="4">
        <v>10</v>
      </c>
      <c r="O5" s="1">
        <f>ROUND($B5*'RES Bills'!H41,0)+ROUND($C5*'COM Bills'!H41,0)+ROUND('RAC Bills'!$D5*'OPA Bills'!H41,0)+ROUND($E5*'IND Bills'!H41,0)+ROUND('RAC Bills'!$F5*'SL Bills'!H41,0)</f>
        <v>185</v>
      </c>
      <c r="P5" s="1">
        <f>ROUND($B5*'RES Bills'!I41,0)+ROUND($C5*'COM Bills'!I41,0)+ROUND('RAC Bills'!$D5*'OPA Bills'!I41,0)+ROUND($E5*'IND Bills'!I41,0)+ROUND('RAC Bills'!$F5*'SL Bills'!I41,0)</f>
        <v>13</v>
      </c>
      <c r="Q5" s="4">
        <v>11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2">
        <f>I5+AA5</f>
        <v>126479</v>
      </c>
      <c r="AA5" s="2">
        <f>G5-SUM(I5:Y5)</f>
        <v>-2</v>
      </c>
      <c r="AB5" s="2">
        <f>G5-SUM(J5:Z5)</f>
        <v>0</v>
      </c>
    </row>
    <row r="6" spans="1:28" x14ac:dyDescent="0.25">
      <c r="A6" s="7">
        <v>42644</v>
      </c>
      <c r="B6" s="1">
        <f>ROUND('[27]RAC Customers'!B5*$B$2,0)</f>
        <v>124811</v>
      </c>
      <c r="C6" s="1">
        <f>ROUND('[27]RAC Customers'!C5*$B$2,0)</f>
        <v>14012</v>
      </c>
      <c r="D6" s="1">
        <f>ROUND('[27]RAC Customers'!E5*$B$2,0)</f>
        <v>964</v>
      </c>
      <c r="E6" s="1">
        <f>ROUND('[27]RAC Customers'!D5*$B$2,0)</f>
        <v>370</v>
      </c>
      <c r="F6" s="10">
        <f>ROUND('[27]RAC Customers'!F5*$B$2,0)</f>
        <v>447</v>
      </c>
      <c r="G6" s="2">
        <f t="shared" ref="G6:G16" si="0">SUM(B6:E6)</f>
        <v>140157</v>
      </c>
      <c r="H6" s="1"/>
      <c r="I6" s="1">
        <f>ROUND($B6*'RES Bills'!B42,0)+ROUND($C6*'COM Bills'!B42,0)+ROUND('RAC Bills'!$D6*'OPA Bills'!B42,0)+ROUND($E6*'IND Bills'!B42,0)+ROUND('RAC Bills'!$F6*'SL Bills'!B42,0)</f>
        <v>126771</v>
      </c>
      <c r="J6" s="1">
        <f>ROUND($B6*'RES Bills'!C42,0)+ROUND($C6*'COM Bills'!C42,0)+ROUND('RAC Bills'!$D6*'OPA Bills'!C42,0)+ROUND($E6*'IND Bills'!C42,0)+ROUND('RAC Bills'!$F6*'SL Bills'!C42,0)</f>
        <v>13046</v>
      </c>
      <c r="K6" s="1">
        <f>ROUND($B6*'RES Bills'!D42,0)+ROUND($C6*'COM Bills'!D42,0)+ROUND('RAC Bills'!$D6*'OPA Bills'!D42,0)+ROUND($E6*'IND Bills'!D42,0)+ROUND('RAC Bills'!$F6*'SL Bills'!D42,0)</f>
        <v>62</v>
      </c>
      <c r="L6" s="4">
        <v>45</v>
      </c>
      <c r="M6" s="4">
        <v>16</v>
      </c>
      <c r="N6" s="4">
        <v>10</v>
      </c>
      <c r="O6" s="1">
        <f>ROUND($B6*'RES Bills'!H42,0)+ROUND($C6*'COM Bills'!H42,0)+ROUND('RAC Bills'!$D6*'OPA Bills'!H42,0)+ROUND($E6*'IND Bills'!H42,0)+ROUND('RAC Bills'!$F6*'SL Bills'!H42,0)</f>
        <v>186</v>
      </c>
      <c r="P6" s="1">
        <f>ROUND($B6*'RES Bills'!I42,0)+ROUND($C6*'COM Bills'!I42,0)+ROUND('RAC Bills'!$D6*'OPA Bills'!I42,0)+ROUND($E6*'IND Bills'!I42,0)+ROUND('RAC Bills'!$F6*'SL Bills'!I42,0)</f>
        <v>13</v>
      </c>
      <c r="Q6" s="4">
        <v>11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2">
        <f t="shared" ref="Z6:Z16" si="1">I6+AA6</f>
        <v>126768</v>
      </c>
      <c r="AA6" s="2">
        <f t="shared" ref="AA6:AA16" si="2">G6-SUM(I6:Y6)</f>
        <v>-3</v>
      </c>
      <c r="AB6" s="2">
        <f t="shared" ref="AB6:AB16" si="3">G6-SUM(J6:Z6)</f>
        <v>0</v>
      </c>
    </row>
    <row r="7" spans="1:28" x14ac:dyDescent="0.25">
      <c r="A7" s="7">
        <v>42675</v>
      </c>
      <c r="B7" s="1">
        <f>ROUND('[27]RAC Customers'!B6*$B$2,0)</f>
        <v>124787</v>
      </c>
      <c r="C7" s="1">
        <f>ROUND('[27]RAC Customers'!C6*$B$2,0)</f>
        <v>13981</v>
      </c>
      <c r="D7" s="1">
        <f>ROUND('[27]RAC Customers'!E6*$B$2,0)</f>
        <v>958</v>
      </c>
      <c r="E7" s="1">
        <f>ROUND('[27]RAC Customers'!D6*$B$2,0)</f>
        <v>369</v>
      </c>
      <c r="F7" s="10">
        <f>ROUND('[27]RAC Customers'!F6*$B$2,0)</f>
        <v>446</v>
      </c>
      <c r="G7" s="2">
        <f t="shared" si="0"/>
        <v>140095</v>
      </c>
      <c r="H7" s="1"/>
      <c r="I7" s="1">
        <f>ROUND($B7*'RES Bills'!B43,0)+ROUND($C7*'COM Bills'!B43,0)+ROUND('RAC Bills'!$D7*'OPA Bills'!B43,0)+ROUND($E7*'IND Bills'!B43,0)+ROUND('RAC Bills'!$F7*'SL Bills'!B43,0)</f>
        <v>126738</v>
      </c>
      <c r="J7" s="1">
        <f>ROUND($B7*'RES Bills'!C43,0)+ROUND($C7*'COM Bills'!C43,0)+ROUND('RAC Bills'!$D7*'OPA Bills'!C43,0)+ROUND($E7*'IND Bills'!C43,0)+ROUND('RAC Bills'!$F7*'SL Bills'!C43,0)</f>
        <v>13017</v>
      </c>
      <c r="K7" s="1">
        <f>ROUND($B7*'RES Bills'!D43,0)+ROUND($C7*'COM Bills'!D43,0)+ROUND('RAC Bills'!$D7*'OPA Bills'!D43,0)+ROUND($E7*'IND Bills'!D43,0)+ROUND('RAC Bills'!$F7*'SL Bills'!D43,0)</f>
        <v>62</v>
      </c>
      <c r="L7" s="4">
        <v>45</v>
      </c>
      <c r="M7" s="4">
        <v>16</v>
      </c>
      <c r="N7" s="4">
        <v>10</v>
      </c>
      <c r="O7" s="1">
        <f>ROUND($B7*'RES Bills'!H43,0)+ROUND($C7*'COM Bills'!H43,0)+ROUND('RAC Bills'!$D7*'OPA Bills'!H43,0)+ROUND($E7*'IND Bills'!H43,0)+ROUND('RAC Bills'!$F7*'SL Bills'!H43,0)</f>
        <v>185</v>
      </c>
      <c r="P7" s="1">
        <f>ROUND($B7*'RES Bills'!I43,0)+ROUND($C7*'COM Bills'!I43,0)+ROUND('RAC Bills'!$D7*'OPA Bills'!I43,0)+ROUND($E7*'IND Bills'!I43,0)+ROUND('RAC Bills'!$F7*'SL Bills'!I43,0)</f>
        <v>13</v>
      </c>
      <c r="Q7" s="4">
        <v>11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2">
        <f t="shared" si="1"/>
        <v>126736</v>
      </c>
      <c r="AA7" s="2">
        <f t="shared" si="2"/>
        <v>-2</v>
      </c>
      <c r="AB7" s="2">
        <f t="shared" si="3"/>
        <v>0</v>
      </c>
    </row>
    <row r="8" spans="1:28" x14ac:dyDescent="0.25">
      <c r="A8" s="7">
        <v>42705</v>
      </c>
      <c r="B8" s="1">
        <f>ROUND('[27]RAC Customers'!B7*$B$2,0)</f>
        <v>125166</v>
      </c>
      <c r="C8" s="1">
        <f>ROUND('[27]RAC Customers'!C7*$B$2,0)</f>
        <v>14024</v>
      </c>
      <c r="D8" s="1">
        <f>ROUND('[27]RAC Customers'!E7*$B$2,0)</f>
        <v>959</v>
      </c>
      <c r="E8" s="1">
        <f>ROUND('[27]RAC Customers'!D7*$B$2,0)</f>
        <v>370</v>
      </c>
      <c r="F8" s="10">
        <f>ROUND('[27]RAC Customers'!F7*$B$2,0)</f>
        <v>447</v>
      </c>
      <c r="G8" s="2">
        <f t="shared" si="0"/>
        <v>140519</v>
      </c>
      <c r="H8" s="1"/>
      <c r="I8" s="1">
        <f>ROUND($B8*'RES Bills'!B44,0)+ROUND($C8*'COM Bills'!B44,0)+ROUND('RAC Bills'!$D8*'OPA Bills'!B44,0)+ROUND($E8*'IND Bills'!B44,0)+ROUND('RAC Bills'!$F8*'SL Bills'!B44,0)</f>
        <v>127121</v>
      </c>
      <c r="J8" s="1">
        <f>ROUND($B8*'RES Bills'!C44,0)+ROUND($C8*'COM Bills'!C44,0)+ROUND('RAC Bills'!$D8*'OPA Bills'!C44,0)+ROUND($E8*'IND Bills'!C44,0)+ROUND('RAC Bills'!$F8*'SL Bills'!C44,0)</f>
        <v>13057</v>
      </c>
      <c r="K8" s="1">
        <f>ROUND($B8*'RES Bills'!D44,0)+ROUND($C8*'COM Bills'!D44,0)+ROUND('RAC Bills'!$D8*'OPA Bills'!D44,0)+ROUND($E8*'IND Bills'!D44,0)+ROUND('RAC Bills'!$F8*'SL Bills'!D44,0)</f>
        <v>63</v>
      </c>
      <c r="L8" s="4">
        <v>45</v>
      </c>
      <c r="M8" s="4">
        <v>16</v>
      </c>
      <c r="N8" s="4">
        <v>10</v>
      </c>
      <c r="O8" s="1">
        <f>ROUND($B8*'RES Bills'!H44,0)+ROUND($C8*'COM Bills'!H44,0)+ROUND('RAC Bills'!$D8*'OPA Bills'!H44,0)+ROUND($E8*'IND Bills'!H44,0)+ROUND('RAC Bills'!$F8*'SL Bills'!H44,0)</f>
        <v>185</v>
      </c>
      <c r="P8" s="1">
        <f>ROUND($B8*'RES Bills'!I44,0)+ROUND($C8*'COM Bills'!I44,0)+ROUND('RAC Bills'!$D8*'OPA Bills'!I44,0)+ROUND($E8*'IND Bills'!I44,0)+ROUND('RAC Bills'!$F8*'SL Bills'!I44,0)</f>
        <v>13</v>
      </c>
      <c r="Q8" s="4">
        <v>11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2">
        <f t="shared" si="1"/>
        <v>127119</v>
      </c>
      <c r="AA8" s="2">
        <f t="shared" si="2"/>
        <v>-2</v>
      </c>
      <c r="AB8" s="2">
        <f t="shared" si="3"/>
        <v>0</v>
      </c>
    </row>
    <row r="9" spans="1:28" x14ac:dyDescent="0.25">
      <c r="A9" s="7">
        <v>42736</v>
      </c>
      <c r="B9" s="1">
        <f>ROUND('[27]RAC Customers'!B8*$B$2,0)</f>
        <v>125353</v>
      </c>
      <c r="C9" s="1">
        <f>ROUND('[27]RAC Customers'!C8*$B$2,0)</f>
        <v>14066</v>
      </c>
      <c r="D9" s="1">
        <f>ROUND('[27]RAC Customers'!E8*$B$2,0)</f>
        <v>964</v>
      </c>
      <c r="E9" s="1">
        <f>ROUND('[27]RAC Customers'!D8*$B$2,0)</f>
        <v>367</v>
      </c>
      <c r="F9" s="10">
        <f>ROUND('[27]RAC Customers'!F8*$B$2,0)</f>
        <v>445</v>
      </c>
      <c r="G9" s="2">
        <f t="shared" si="0"/>
        <v>140750</v>
      </c>
      <c r="H9" s="1"/>
      <c r="I9" s="1">
        <f>ROUND($B9*'RES Bills'!B45,0)+ROUND($C9*'COM Bills'!B45,0)+ROUND('RAC Bills'!$D9*'OPA Bills'!B45,0)+ROUND($E9*'IND Bills'!B45,0)+ROUND('RAC Bills'!$F9*'SL Bills'!B45,0)</f>
        <v>127311</v>
      </c>
      <c r="J9" s="1">
        <f>ROUND($B9*'RES Bills'!C45,0)+ROUND($C9*'COM Bills'!C45,0)+ROUND('RAC Bills'!$D9*'OPA Bills'!C45,0)+ROUND($E9*'IND Bills'!C45,0)+ROUND('RAC Bills'!$F9*'SL Bills'!C45,0)</f>
        <v>13096</v>
      </c>
      <c r="K9" s="1">
        <f>ROUND($B9*'RES Bills'!D45,0)+ROUND($C9*'COM Bills'!D45,0)+ROUND('RAC Bills'!$D9*'OPA Bills'!D45,0)+ROUND($E9*'IND Bills'!D45,0)+ROUND('RAC Bills'!$F9*'SL Bills'!D45,0)</f>
        <v>63</v>
      </c>
      <c r="L9" s="4">
        <v>45</v>
      </c>
      <c r="M9" s="4">
        <v>16</v>
      </c>
      <c r="N9" s="4">
        <v>10</v>
      </c>
      <c r="O9" s="1">
        <f>ROUND($B9*'RES Bills'!H45,0)+ROUND($C9*'COM Bills'!H45,0)+ROUND('RAC Bills'!$D9*'OPA Bills'!H45,0)+ROUND($E9*'IND Bills'!H45,0)+ROUND('RAC Bills'!$F9*'SL Bills'!H45,0)</f>
        <v>186</v>
      </c>
      <c r="P9" s="1">
        <f>ROUND($B9*'RES Bills'!I45,0)+ROUND($C9*'COM Bills'!I45,0)+ROUND('RAC Bills'!$D9*'OPA Bills'!I45,0)+ROUND($E9*'IND Bills'!I45,0)+ROUND('RAC Bills'!$F9*'SL Bills'!I45,0)</f>
        <v>13</v>
      </c>
      <c r="Q9" s="4">
        <v>11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2">
        <f t="shared" si="1"/>
        <v>127310</v>
      </c>
      <c r="AA9" s="2">
        <f t="shared" si="2"/>
        <v>-1</v>
      </c>
      <c r="AB9" s="2">
        <f t="shared" si="3"/>
        <v>0</v>
      </c>
    </row>
    <row r="10" spans="1:28" x14ac:dyDescent="0.25">
      <c r="A10" s="7">
        <v>42767</v>
      </c>
      <c r="B10" s="1">
        <f>ROUND('[27]RAC Customers'!B9*$B$2,0)</f>
        <v>124833</v>
      </c>
      <c r="C10" s="1">
        <f>ROUND('[27]RAC Customers'!C9*$B$2,0)</f>
        <v>14011</v>
      </c>
      <c r="D10" s="1">
        <f>ROUND('[27]RAC Customers'!E9*$B$2,0)</f>
        <v>955</v>
      </c>
      <c r="E10" s="1">
        <f>ROUND('[27]RAC Customers'!D9*$B$2,0)</f>
        <v>366</v>
      </c>
      <c r="F10" s="10">
        <f>ROUND('[27]RAC Customers'!F9*$B$2,0)</f>
        <v>446</v>
      </c>
      <c r="G10" s="2">
        <f t="shared" si="0"/>
        <v>140165</v>
      </c>
      <c r="H10" s="1"/>
      <c r="I10" s="1">
        <f>ROUND($B10*'RES Bills'!B46,0)+ROUND($C10*'COM Bills'!B46,0)+ROUND('RAC Bills'!$D10*'OPA Bills'!B46,0)+ROUND($E10*'IND Bills'!B46,0)+ROUND('RAC Bills'!$F10*'SL Bills'!B46,0)</f>
        <v>126787</v>
      </c>
      <c r="J10" s="1">
        <f>ROUND($B10*'RES Bills'!C46,0)+ROUND($C10*'COM Bills'!C46,0)+ROUND('RAC Bills'!$D10*'OPA Bills'!C46,0)+ROUND($E10*'IND Bills'!C46,0)+ROUND('RAC Bills'!$F10*'SL Bills'!C46,0)</f>
        <v>13038</v>
      </c>
      <c r="K10" s="1">
        <f>ROUND($B10*'RES Bills'!D46,0)+ROUND($C10*'COM Bills'!D46,0)+ROUND('RAC Bills'!$D10*'OPA Bills'!D46,0)+ROUND($E10*'IND Bills'!D46,0)+ROUND('RAC Bills'!$F10*'SL Bills'!D46,0)</f>
        <v>63</v>
      </c>
      <c r="L10" s="4">
        <v>45</v>
      </c>
      <c r="M10" s="4">
        <v>16</v>
      </c>
      <c r="N10" s="4">
        <v>10</v>
      </c>
      <c r="O10" s="1">
        <f>ROUND($B10*'RES Bills'!H46,0)+ROUND($C10*'COM Bills'!H46,0)+ROUND('RAC Bills'!$D10*'OPA Bills'!H46,0)+ROUND($E10*'IND Bills'!H46,0)+ROUND('RAC Bills'!$F10*'SL Bills'!H46,0)</f>
        <v>185</v>
      </c>
      <c r="P10" s="1">
        <f>ROUND($B10*'RES Bills'!I46,0)+ROUND($C10*'COM Bills'!I46,0)+ROUND('RAC Bills'!$D10*'OPA Bills'!I46,0)+ROUND($E10*'IND Bills'!I46,0)+ROUND('RAC Bills'!$F10*'SL Bills'!I46,0)</f>
        <v>13</v>
      </c>
      <c r="Q10" s="4">
        <v>11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2">
        <f t="shared" si="1"/>
        <v>126784</v>
      </c>
      <c r="AA10" s="2">
        <f t="shared" si="2"/>
        <v>-3</v>
      </c>
      <c r="AB10" s="2">
        <f t="shared" si="3"/>
        <v>0</v>
      </c>
    </row>
    <row r="11" spans="1:28" x14ac:dyDescent="0.25">
      <c r="A11" s="7">
        <v>42795</v>
      </c>
      <c r="B11" s="1">
        <f>ROUND('[27]RAC Customers'!B10*$B$2,0)</f>
        <v>125561</v>
      </c>
      <c r="C11" s="1">
        <f>ROUND('[27]RAC Customers'!C10*$B$2,0)</f>
        <v>14061</v>
      </c>
      <c r="D11" s="1">
        <f>ROUND('[27]RAC Customers'!E10*$B$2,0)</f>
        <v>962</v>
      </c>
      <c r="E11" s="1">
        <f>ROUND('[27]RAC Customers'!D10*$B$2,0)</f>
        <v>369</v>
      </c>
      <c r="F11" s="10">
        <f>ROUND('[27]RAC Customers'!F10*$B$2,0)</f>
        <v>445</v>
      </c>
      <c r="G11" s="2">
        <f t="shared" si="0"/>
        <v>140953</v>
      </c>
      <c r="H11" s="1"/>
      <c r="I11" s="1">
        <f>ROUND($B11*'RES Bills'!B47,0)+ROUND($C11*'COM Bills'!B47,0)+ROUND('RAC Bills'!$D11*'OPA Bills'!B47,0)+ROUND($E11*'IND Bills'!B47,0)+ROUND('RAC Bills'!$F11*'SL Bills'!B47,0)</f>
        <v>127496</v>
      </c>
      <c r="J11" s="1">
        <f>ROUND($B11*'RES Bills'!C47,0)+ROUND($C11*'COM Bills'!C47,0)+ROUND('RAC Bills'!$D11*'OPA Bills'!C47,0)+ROUND($E11*'IND Bills'!C47,0)+ROUND('RAC Bills'!$F11*'SL Bills'!C47,0)</f>
        <v>13115</v>
      </c>
      <c r="K11" s="1">
        <f>ROUND($B11*'RES Bills'!D47,0)+ROUND($C11*'COM Bills'!D47,0)+ROUND('RAC Bills'!$D11*'OPA Bills'!D47,0)+ROUND($E11*'IND Bills'!D47,0)+ROUND('RAC Bills'!$F11*'SL Bills'!D47,0)</f>
        <v>63</v>
      </c>
      <c r="L11" s="4">
        <v>45</v>
      </c>
      <c r="M11" s="4">
        <v>16</v>
      </c>
      <c r="N11" s="4">
        <v>10</v>
      </c>
      <c r="O11" s="1">
        <f>ROUND($B11*'RES Bills'!H47,0)+ROUND($C11*'COM Bills'!H47,0)+ROUND('RAC Bills'!$D11*'OPA Bills'!H47,0)+ROUND($E11*'IND Bills'!H47,0)+ROUND('RAC Bills'!$F11*'SL Bills'!H47,0)</f>
        <v>185</v>
      </c>
      <c r="P11" s="1">
        <f>ROUND($B11*'RES Bills'!I47,0)+ROUND($C11*'COM Bills'!I47,0)+ROUND('RAC Bills'!$D11*'OPA Bills'!I47,0)+ROUND($E11*'IND Bills'!I47,0)+ROUND('RAC Bills'!$F11*'SL Bills'!I47,0)</f>
        <v>13</v>
      </c>
      <c r="Q11" s="4">
        <v>11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2">
        <f t="shared" si="1"/>
        <v>127495</v>
      </c>
      <c r="AA11" s="2">
        <f t="shared" si="2"/>
        <v>-1</v>
      </c>
      <c r="AB11" s="2">
        <f t="shared" si="3"/>
        <v>0</v>
      </c>
    </row>
    <row r="12" spans="1:28" x14ac:dyDescent="0.25">
      <c r="A12" s="7">
        <v>42826</v>
      </c>
      <c r="B12" s="1">
        <f>ROUND('[27]RAC Customers'!B11*$B$2,0)</f>
        <v>125228</v>
      </c>
      <c r="C12" s="1">
        <f>ROUND('[27]RAC Customers'!C11*$B$2,0)</f>
        <v>13681</v>
      </c>
      <c r="D12" s="1">
        <f>ROUND('[27]RAC Customers'!E11*$B$2,0)</f>
        <v>958</v>
      </c>
      <c r="E12" s="1">
        <f>ROUND('[27]RAC Customers'!D11*$B$2,0)</f>
        <v>362</v>
      </c>
      <c r="F12" s="10">
        <f>ROUND('[27]RAC Customers'!F11*$B$2,0)</f>
        <v>447</v>
      </c>
      <c r="G12" s="2">
        <f t="shared" si="0"/>
        <v>140229</v>
      </c>
      <c r="H12" s="1"/>
      <c r="I12" s="1">
        <f>ROUND($B12*'RES Bills'!B48,0)+ROUND($C12*'COM Bills'!B48,0)+ROUND('RAC Bills'!$D12*'OPA Bills'!B48,0)+ROUND($E12*'IND Bills'!B48,0)+ROUND('RAC Bills'!$F12*'SL Bills'!B48,0)</f>
        <v>126854</v>
      </c>
      <c r="J12" s="1">
        <f>ROUND($B12*'RES Bills'!C48,0)+ROUND($C12*'COM Bills'!C48,0)+ROUND('RAC Bills'!$D12*'OPA Bills'!C48,0)+ROUND($E12*'IND Bills'!C48,0)+ROUND('RAC Bills'!$F12*'SL Bills'!C48,0)</f>
        <v>13037</v>
      </c>
      <c r="K12" s="1">
        <f>ROUND($B12*'RES Bills'!D48,0)+ROUND($C12*'COM Bills'!D48,0)+ROUND('RAC Bills'!$D12*'OPA Bills'!D48,0)+ROUND($E12*'IND Bills'!D48,0)+ROUND('RAC Bills'!$F12*'SL Bills'!D48,0)</f>
        <v>63</v>
      </c>
      <c r="L12" s="4">
        <v>45</v>
      </c>
      <c r="M12" s="4">
        <v>15</v>
      </c>
      <c r="N12" s="4">
        <v>10</v>
      </c>
      <c r="O12" s="1">
        <f>ROUND($B12*'RES Bills'!H48,0)+ROUND($C12*'COM Bills'!H48,0)+ROUND('RAC Bills'!$D12*'OPA Bills'!H48,0)+ROUND($E12*'IND Bills'!H48,0)+ROUND('RAC Bills'!$F12*'SL Bills'!H48,0)</f>
        <v>184</v>
      </c>
      <c r="P12" s="1">
        <f>ROUND($B12*'RES Bills'!I48,0)+ROUND($C12*'COM Bills'!I48,0)+ROUND('RAC Bills'!$D12*'OPA Bills'!I48,0)+ROUND($E12*'IND Bills'!I48,0)+ROUND('RAC Bills'!$F12*'SL Bills'!I48,0)</f>
        <v>13</v>
      </c>
      <c r="Q12" s="4">
        <v>11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2">
        <f t="shared" si="1"/>
        <v>126851</v>
      </c>
      <c r="AA12" s="2">
        <f t="shared" si="2"/>
        <v>-3</v>
      </c>
      <c r="AB12" s="2">
        <f t="shared" si="3"/>
        <v>0</v>
      </c>
    </row>
    <row r="13" spans="1:28" x14ac:dyDescent="0.25">
      <c r="A13" s="7">
        <v>42856</v>
      </c>
      <c r="B13" s="1">
        <f>ROUND('[27]RAC Customers'!B12*$B$2,0)</f>
        <v>125655</v>
      </c>
      <c r="C13" s="1">
        <f>ROUND('[27]RAC Customers'!C12*$B$2,0)</f>
        <v>13612</v>
      </c>
      <c r="D13" s="1">
        <f>ROUND('[27]RAC Customers'!E12*$B$2,0)</f>
        <v>963</v>
      </c>
      <c r="E13" s="1">
        <f>ROUND('[27]RAC Customers'!D12*$B$2,0)</f>
        <v>367</v>
      </c>
      <c r="F13" s="10">
        <f>ROUND('[27]RAC Customers'!F12*$B$2,0)</f>
        <v>446</v>
      </c>
      <c r="G13" s="2">
        <f t="shared" si="0"/>
        <v>140597</v>
      </c>
      <c r="H13" s="1"/>
      <c r="I13" s="1">
        <f>ROUND($B13*'RES Bills'!B49,0)+ROUND($C13*'COM Bills'!B49,0)+ROUND('RAC Bills'!$D13*'OPA Bills'!B49,0)+ROUND($E13*'IND Bills'!B49,0)+ROUND('RAC Bills'!$F13*'SL Bills'!B49,0)</f>
        <v>127148</v>
      </c>
      <c r="J13" s="1">
        <f>ROUND($B13*'RES Bills'!C49,0)+ROUND($C13*'COM Bills'!C49,0)+ROUND('RAC Bills'!$D13*'OPA Bills'!C49,0)+ROUND($E13*'IND Bills'!C49,0)+ROUND('RAC Bills'!$F13*'SL Bills'!C49,0)</f>
        <v>13103</v>
      </c>
      <c r="K13" s="1">
        <f>ROUND($B13*'RES Bills'!D49,0)+ROUND($C13*'COM Bills'!D49,0)+ROUND('RAC Bills'!$D13*'OPA Bills'!D49,0)+ROUND($E13*'IND Bills'!D49,0)+ROUND('RAC Bills'!$F13*'SL Bills'!D49,0)</f>
        <v>63</v>
      </c>
      <c r="L13" s="4">
        <v>45</v>
      </c>
      <c r="M13" s="4">
        <v>15</v>
      </c>
      <c r="N13" s="4">
        <v>10</v>
      </c>
      <c r="O13" s="1">
        <f>ROUND($B13*'RES Bills'!H49,0)+ROUND($C13*'COM Bills'!H49,0)+ROUND('RAC Bills'!$D13*'OPA Bills'!H49,0)+ROUND($E13*'IND Bills'!H49,0)+ROUND('RAC Bills'!$F13*'SL Bills'!H49,0)</f>
        <v>190</v>
      </c>
      <c r="P13" s="1">
        <f>ROUND($B13*'RES Bills'!I49,0)+ROUND($C13*'COM Bills'!I49,0)+ROUND('RAC Bills'!$D13*'OPA Bills'!I49,0)+ROUND($E13*'IND Bills'!I49,0)+ROUND('RAC Bills'!$F13*'SL Bills'!I49,0)</f>
        <v>13</v>
      </c>
      <c r="Q13" s="4">
        <v>11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2">
        <f t="shared" si="1"/>
        <v>127147</v>
      </c>
      <c r="AA13" s="2">
        <f t="shared" si="2"/>
        <v>-1</v>
      </c>
      <c r="AB13" s="2">
        <f t="shared" si="3"/>
        <v>0</v>
      </c>
    </row>
    <row r="14" spans="1:28" x14ac:dyDescent="0.25">
      <c r="A14" s="7">
        <v>42887</v>
      </c>
      <c r="B14" s="1">
        <f>ROUND('[27]RAC Customers'!B13*$B$2,0)</f>
        <v>0</v>
      </c>
      <c r="C14" s="1">
        <f>ROUND('[27]RAC Customers'!C13*$B$2,0)</f>
        <v>0</v>
      </c>
      <c r="D14" s="1">
        <f>ROUND('[27]RAC Customers'!E13*$B$2,0)</f>
        <v>0</v>
      </c>
      <c r="E14" s="1">
        <f>ROUND('[27]RAC Customers'!D13*$B$2,0)</f>
        <v>0</v>
      </c>
      <c r="F14" s="10">
        <f>ROUND('[27]RAC Customers'!F13*$B$2,0)</f>
        <v>0</v>
      </c>
      <c r="G14" s="2">
        <f t="shared" si="0"/>
        <v>0</v>
      </c>
      <c r="H14" s="1"/>
      <c r="I14" s="1">
        <f>ROUND($B14*'RES Bills'!B50,0)+ROUND($C14*'COM Bills'!B50,0)+ROUND('RAC Bills'!$D14*'OPA Bills'!B50,0)+ROUND($E14*'IND Bills'!B50,0)+ROUND('RAC Bills'!$F14*'SL Bills'!B50,0)</f>
        <v>0</v>
      </c>
      <c r="J14" s="1">
        <f>ROUND($B14*'RES Bills'!C50,0)+ROUND($C14*'COM Bills'!C50,0)+ROUND('RAC Bills'!$D14*'OPA Bills'!C50,0)+ROUND($E14*'IND Bills'!C50,0)+ROUND('RAC Bills'!$F14*'SL Bills'!C50,0)</f>
        <v>0</v>
      </c>
      <c r="K14" s="1">
        <f>ROUND($B14*'RES Bills'!D50,0)+ROUND($C14*'COM Bills'!D50,0)+ROUND('RAC Bills'!$D14*'OPA Bills'!D50,0)+ROUND($E14*'IND Bills'!D50,0)+ROUND('RAC Bills'!$F14*'SL Bills'!D50,0)</f>
        <v>0</v>
      </c>
      <c r="L14" s="4">
        <v>45</v>
      </c>
      <c r="M14" s="4">
        <v>15</v>
      </c>
      <c r="N14" s="4">
        <v>10</v>
      </c>
      <c r="O14" s="1">
        <f>ROUND($B14*'RES Bills'!H50,0)+ROUND($C14*'COM Bills'!H50,0)+ROUND('RAC Bills'!$D14*'OPA Bills'!H50,0)+ROUND($E14*'IND Bills'!H50,0)+ROUND('RAC Bills'!$F14*'SL Bills'!H50,0)</f>
        <v>0</v>
      </c>
      <c r="P14" s="1">
        <f>ROUND($B14*'RES Bills'!I50,0)+ROUND($C14*'COM Bills'!I50,0)+ROUND('RAC Bills'!$D14*'OPA Bills'!I50,0)+ROUND($E14*'IND Bills'!I50,0)+ROUND('RAC Bills'!$F14*'SL Bills'!I50,0)</f>
        <v>0</v>
      </c>
      <c r="Q14" s="4">
        <v>11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2">
        <f t="shared" si="1"/>
        <v>-81</v>
      </c>
      <c r="AA14" s="2">
        <f t="shared" si="2"/>
        <v>-81</v>
      </c>
      <c r="AB14" s="2">
        <f t="shared" si="3"/>
        <v>0</v>
      </c>
    </row>
    <row r="15" spans="1:28" x14ac:dyDescent="0.25">
      <c r="A15" s="7">
        <v>42917</v>
      </c>
      <c r="B15" s="1">
        <f>ROUND('[27]RAC Customers'!B14*$B$2,0)</f>
        <v>0</v>
      </c>
      <c r="C15" s="1">
        <f>ROUND('[27]RAC Customers'!C14*$B$2,0)</f>
        <v>0</v>
      </c>
      <c r="D15" s="1">
        <f>ROUND('[27]RAC Customers'!E14*$B$2,0)</f>
        <v>0</v>
      </c>
      <c r="E15" s="1">
        <f>ROUND('[27]RAC Customers'!D14*$B$2,0)</f>
        <v>0</v>
      </c>
      <c r="F15" s="10">
        <f>ROUND('[27]RAC Customers'!F14*$B$2,0)</f>
        <v>0</v>
      </c>
      <c r="G15" s="2">
        <f t="shared" si="0"/>
        <v>0</v>
      </c>
      <c r="H15" s="1"/>
      <c r="I15" s="1">
        <f>ROUND($B15*'RES Bills'!B51,0)+ROUND($C15*'COM Bills'!B51,0)+ROUND('RAC Bills'!$D15*'OPA Bills'!B51,0)+ROUND($E15*'IND Bills'!B51,0)+ROUND('RAC Bills'!$F15*'SL Bills'!B51,0)</f>
        <v>0</v>
      </c>
      <c r="J15" s="1">
        <f>ROUND($B15*'RES Bills'!C51,0)+ROUND($C15*'COM Bills'!C51,0)+ROUND('RAC Bills'!$D15*'OPA Bills'!C51,0)+ROUND($E15*'IND Bills'!C51,0)+ROUND('RAC Bills'!$F15*'SL Bills'!C51,0)</f>
        <v>0</v>
      </c>
      <c r="K15" s="1">
        <f>ROUND($B15*'RES Bills'!D51,0)+ROUND($C15*'COM Bills'!D51,0)+ROUND('RAC Bills'!$D15*'OPA Bills'!D51,0)+ROUND($E15*'IND Bills'!D51,0)+ROUND('RAC Bills'!$F15*'SL Bills'!D51,0)</f>
        <v>0</v>
      </c>
      <c r="L15" s="4">
        <v>45</v>
      </c>
      <c r="M15" s="4">
        <v>15</v>
      </c>
      <c r="N15" s="4">
        <v>10</v>
      </c>
      <c r="O15" s="1">
        <f>ROUND($B15*'RES Bills'!H51,0)+ROUND($C15*'COM Bills'!H51,0)+ROUND('RAC Bills'!$D15*'OPA Bills'!H51,0)+ROUND($E15*'IND Bills'!H51,0)+ROUND('RAC Bills'!$F15*'SL Bills'!H51,0)</f>
        <v>0</v>
      </c>
      <c r="P15" s="1">
        <f>ROUND($B15*'RES Bills'!I51,0)+ROUND($C15*'COM Bills'!I51,0)+ROUND('RAC Bills'!$D15*'OPA Bills'!I51,0)+ROUND($E15*'IND Bills'!I51,0)+ROUND('RAC Bills'!$F15*'SL Bills'!I51,0)</f>
        <v>0</v>
      </c>
      <c r="Q15" s="4">
        <v>11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2">
        <f t="shared" si="1"/>
        <v>-81</v>
      </c>
      <c r="AA15" s="2">
        <f t="shared" si="2"/>
        <v>-81</v>
      </c>
      <c r="AB15" s="2">
        <f t="shared" si="3"/>
        <v>0</v>
      </c>
    </row>
    <row r="16" spans="1:28" x14ac:dyDescent="0.25">
      <c r="A16" s="7">
        <v>42948</v>
      </c>
      <c r="B16" s="1">
        <f>ROUND('[27]RAC Customers'!B15*$B$2,0)</f>
        <v>0</v>
      </c>
      <c r="C16" s="1">
        <f>ROUND('[27]RAC Customers'!C15*$B$2,0)</f>
        <v>0</v>
      </c>
      <c r="D16" s="1">
        <f>ROUND('[27]RAC Customers'!E15*$B$2,0)</f>
        <v>0</v>
      </c>
      <c r="E16" s="1">
        <f>ROUND('[27]RAC Customers'!D15*$B$2,0)</f>
        <v>0</v>
      </c>
      <c r="F16" s="10">
        <f>ROUND('[27]RAC Customers'!F15*$B$2,0)</f>
        <v>0</v>
      </c>
      <c r="G16" s="2">
        <f t="shared" si="0"/>
        <v>0</v>
      </c>
      <c r="H16" s="1"/>
      <c r="I16" s="1">
        <f>ROUND($B16*'RES Bills'!B52,0)+ROUND($C16*'COM Bills'!B52,0)+ROUND('RAC Bills'!$D16*'OPA Bills'!B52,0)+ROUND($E16*'IND Bills'!B52,0)+ROUND('RAC Bills'!$F16*'SL Bills'!B52,0)</f>
        <v>0</v>
      </c>
      <c r="J16" s="1">
        <f>ROUND($B16*'RES Bills'!C52,0)+ROUND($C16*'COM Bills'!C52,0)+ROUND('RAC Bills'!$D16*'OPA Bills'!C52,0)+ROUND($E16*'IND Bills'!C52,0)+ROUND('RAC Bills'!$F16*'SL Bills'!C52,0)</f>
        <v>0</v>
      </c>
      <c r="K16" s="1">
        <f>ROUND($B16*'RES Bills'!D52,0)+ROUND($C16*'COM Bills'!D52,0)+ROUND('RAC Bills'!$D16*'OPA Bills'!D52,0)+ROUND($E16*'IND Bills'!D52,0)+ROUND('RAC Bills'!$F16*'SL Bills'!D52,0)</f>
        <v>0</v>
      </c>
      <c r="L16" s="4">
        <v>45</v>
      </c>
      <c r="M16" s="4">
        <v>15</v>
      </c>
      <c r="N16" s="4">
        <v>10</v>
      </c>
      <c r="O16" s="1">
        <f>ROUND($B16*'RES Bills'!H52,0)+ROUND($C16*'COM Bills'!H52,0)+ROUND('RAC Bills'!$D16*'OPA Bills'!H52,0)+ROUND($E16*'IND Bills'!H52,0)+ROUND('RAC Bills'!$F16*'SL Bills'!H52,0)</f>
        <v>0</v>
      </c>
      <c r="P16" s="1">
        <f>ROUND($B16*'RES Bills'!I52,0)+ROUND($C16*'COM Bills'!I52,0)+ROUND('RAC Bills'!$D16*'OPA Bills'!I52,0)+ROUND($E16*'IND Bills'!I52,0)+ROUND('RAC Bills'!$F16*'SL Bills'!I52,0)</f>
        <v>0</v>
      </c>
      <c r="Q16" s="4">
        <v>11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2">
        <f t="shared" si="1"/>
        <v>-81</v>
      </c>
      <c r="AA16" s="2">
        <f t="shared" si="2"/>
        <v>-81</v>
      </c>
      <c r="AB16" s="2">
        <f t="shared" si="3"/>
        <v>0</v>
      </c>
    </row>
    <row r="17" spans="1:39" x14ac:dyDescent="0.25">
      <c r="A17" s="7">
        <v>42979</v>
      </c>
      <c r="B17" s="1">
        <f>ROUND('[27]RAC Customers'!B16*$B$2,0)</f>
        <v>0</v>
      </c>
      <c r="C17" s="1">
        <f>ROUND('[27]RAC Customers'!C16*$B$2,0)</f>
        <v>0</v>
      </c>
      <c r="D17" s="1">
        <f>ROUND('[27]RAC Customers'!E16*$B$2,0)</f>
        <v>0</v>
      </c>
      <c r="E17" s="1">
        <f>ROUND('[27]RAC Customers'!D16*$B$2,0)</f>
        <v>0</v>
      </c>
      <c r="F17" s="10">
        <f>ROUND('[27]RAC Customers'!F16*$B$2,0)</f>
        <v>0</v>
      </c>
      <c r="G17" s="2">
        <f t="shared" ref="G17:G19" si="4">SUM(B17:E17)</f>
        <v>0</v>
      </c>
      <c r="H17" s="15"/>
      <c r="I17" s="1">
        <f>ROUND($B17*'RES Bills'!B53,0)+ROUND($C17*'COM Bills'!B53,0)+ROUND('RAC Bills'!$D17*'OPA Bills'!B53,0)+ROUND($E17*'IND Bills'!B53,0)+ROUND('RAC Bills'!$F17*'SL Bills'!B53,0)</f>
        <v>0</v>
      </c>
      <c r="J17" s="1">
        <f>ROUND($B17*'RES Bills'!C53,0)+ROUND($C17*'COM Bills'!C53,0)+ROUND('RAC Bills'!$D17*'OPA Bills'!C53,0)+ROUND($E17*'IND Bills'!C53,0)+ROUND('RAC Bills'!$F17*'SL Bills'!C53,0)</f>
        <v>0</v>
      </c>
      <c r="K17" s="1">
        <f>ROUND($B17*'RES Bills'!D53,0)+ROUND($C17*'COM Bills'!D53,0)+ROUND('RAC Bills'!$D17*'OPA Bills'!D53,0)+ROUND($E17*'IND Bills'!D53,0)+ROUND('RAC Bills'!$F17*'SL Bills'!D53,0)</f>
        <v>0</v>
      </c>
      <c r="L17" s="4">
        <v>45</v>
      </c>
      <c r="M17" s="4">
        <v>15</v>
      </c>
      <c r="N17" s="4">
        <v>10</v>
      </c>
      <c r="O17" s="1">
        <f>ROUND($B17*'RES Bills'!H53,0)+ROUND($C17*'COM Bills'!H53,0)+ROUND('RAC Bills'!$D17*'OPA Bills'!H53,0)+ROUND($E17*'IND Bills'!H53,0)+ROUND('RAC Bills'!$F17*'SL Bills'!H53,0)</f>
        <v>0</v>
      </c>
      <c r="P17" s="1">
        <f>ROUND($B17*'RES Bills'!I53,0)+ROUND($C17*'COM Bills'!I53,0)+ROUND('RAC Bills'!$D17*'OPA Bills'!I53,0)+ROUND($E17*'IND Bills'!I53,0)+ROUND('RAC Bills'!$F17*'SL Bills'!I53,0)</f>
        <v>0</v>
      </c>
      <c r="Q17" s="4">
        <v>11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2">
        <f t="shared" ref="Z17:Z19" si="5">I17+AA17</f>
        <v>-81</v>
      </c>
      <c r="AA17" s="2">
        <f t="shared" ref="AA17:AA19" si="6">G17-SUM(I17:Y17)</f>
        <v>-81</v>
      </c>
      <c r="AB17" s="2">
        <f t="shared" ref="AB17:AB19" si="7">G17-SUM(J17:Z17)</f>
        <v>0</v>
      </c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5">
      <c r="A18" s="7">
        <v>43009</v>
      </c>
      <c r="B18" s="1">
        <f>ROUND('[27]RAC Customers'!B17*$B$2,0)</f>
        <v>0</v>
      </c>
      <c r="C18" s="1">
        <f>ROUND('[27]RAC Customers'!C17*$B$2,0)</f>
        <v>0</v>
      </c>
      <c r="D18" s="1">
        <f>ROUND('[27]RAC Customers'!E17*$B$2,0)</f>
        <v>0</v>
      </c>
      <c r="E18" s="1">
        <f>ROUND('[27]RAC Customers'!D17*$B$2,0)</f>
        <v>0</v>
      </c>
      <c r="F18" s="10">
        <f>ROUND('[27]RAC Customers'!F17*$B$2,0)</f>
        <v>0</v>
      </c>
      <c r="G18" s="2">
        <f t="shared" si="4"/>
        <v>0</v>
      </c>
      <c r="H18" s="15"/>
      <c r="I18" s="1">
        <f>ROUND($B18*'RES Bills'!B54,0)+ROUND($C18*'COM Bills'!B54,0)+ROUND('RAC Bills'!$D18*'OPA Bills'!B54,0)+ROUND($E18*'IND Bills'!B54,0)+ROUND('RAC Bills'!$F18*'SL Bills'!B54,0)</f>
        <v>0</v>
      </c>
      <c r="J18" s="1">
        <f>ROUND($B18*'RES Bills'!C54,0)+ROUND($C18*'COM Bills'!C54,0)+ROUND('RAC Bills'!$D18*'OPA Bills'!C54,0)+ROUND($E18*'IND Bills'!C54,0)+ROUND('RAC Bills'!$F18*'SL Bills'!C54,0)</f>
        <v>0</v>
      </c>
      <c r="K18" s="1">
        <f>ROUND($B18*'RES Bills'!D54,0)+ROUND($C18*'COM Bills'!D54,0)+ROUND('RAC Bills'!$D18*'OPA Bills'!D54,0)+ROUND($E18*'IND Bills'!D54,0)+ROUND('RAC Bills'!$F18*'SL Bills'!D54,0)</f>
        <v>0</v>
      </c>
      <c r="L18" s="4">
        <v>45</v>
      </c>
      <c r="M18" s="4">
        <v>15</v>
      </c>
      <c r="N18" s="4">
        <v>10</v>
      </c>
      <c r="O18" s="1">
        <f>ROUND($B18*'RES Bills'!H54,0)+ROUND($C18*'COM Bills'!H54,0)+ROUND('RAC Bills'!$D18*'OPA Bills'!H54,0)+ROUND($E18*'IND Bills'!H54,0)+ROUND('RAC Bills'!$F18*'SL Bills'!H54,0)</f>
        <v>0</v>
      </c>
      <c r="P18" s="1">
        <f>ROUND($B18*'RES Bills'!I54,0)+ROUND($C18*'COM Bills'!I54,0)+ROUND('RAC Bills'!$D18*'OPA Bills'!I54,0)+ROUND($E18*'IND Bills'!I54,0)+ROUND('RAC Bills'!$F18*'SL Bills'!I54,0)</f>
        <v>0</v>
      </c>
      <c r="Q18" s="4">
        <v>11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2">
        <f t="shared" si="5"/>
        <v>-81</v>
      </c>
      <c r="AA18" s="2">
        <f t="shared" si="6"/>
        <v>-81</v>
      </c>
      <c r="AB18" s="2">
        <f t="shared" si="7"/>
        <v>0</v>
      </c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5">
      <c r="A19" s="7">
        <v>43040</v>
      </c>
      <c r="B19" s="1">
        <f>ROUND('[27]RAC Customers'!B18*$B$2,0)</f>
        <v>0</v>
      </c>
      <c r="C19" s="1">
        <f>ROUND('[27]RAC Customers'!C18*$B$2,0)</f>
        <v>0</v>
      </c>
      <c r="D19" s="1">
        <f>ROUND('[27]RAC Customers'!E18*$B$2,0)</f>
        <v>0</v>
      </c>
      <c r="E19" s="1">
        <f>ROUND('[27]RAC Customers'!D18*$B$2,0)</f>
        <v>0</v>
      </c>
      <c r="F19" s="10">
        <f>ROUND('[27]RAC Customers'!F18*$B$2,0)</f>
        <v>0</v>
      </c>
      <c r="G19" s="2">
        <f t="shared" si="4"/>
        <v>0</v>
      </c>
      <c r="H19" s="15"/>
      <c r="I19" s="1">
        <f>ROUND($B19*'RES Bills'!B55,0)+ROUND($C19*'COM Bills'!B55,0)+ROUND('RAC Bills'!$D19*'OPA Bills'!B55,0)+ROUND($E19*'IND Bills'!B55,0)+ROUND('RAC Bills'!$F19*'SL Bills'!B55,0)</f>
        <v>0</v>
      </c>
      <c r="J19" s="1">
        <f>ROUND($B19*'RES Bills'!C55,0)+ROUND($C19*'COM Bills'!C55,0)+ROUND('RAC Bills'!$D19*'OPA Bills'!C55,0)+ROUND($E19*'IND Bills'!C55,0)+ROUND('RAC Bills'!$F19*'SL Bills'!C55,0)</f>
        <v>0</v>
      </c>
      <c r="K19" s="1">
        <f>ROUND($B19*'RES Bills'!D55,0)+ROUND($C19*'COM Bills'!D55,0)+ROUND('RAC Bills'!$D19*'OPA Bills'!D55,0)+ROUND($E19*'IND Bills'!D55,0)+ROUND('RAC Bills'!$F19*'SL Bills'!D55,0)</f>
        <v>0</v>
      </c>
      <c r="L19" s="4">
        <v>45</v>
      </c>
      <c r="M19" s="4">
        <v>15</v>
      </c>
      <c r="N19" s="4">
        <v>10</v>
      </c>
      <c r="O19" s="1">
        <f>ROUND($B19*'RES Bills'!H55,0)+ROUND($C19*'COM Bills'!H55,0)+ROUND('RAC Bills'!$D19*'OPA Bills'!H55,0)+ROUND($E19*'IND Bills'!H55,0)+ROUND('RAC Bills'!$F19*'SL Bills'!H55,0)</f>
        <v>0</v>
      </c>
      <c r="P19" s="1">
        <f>ROUND($B19*'RES Bills'!I55,0)+ROUND($C19*'COM Bills'!I55,0)+ROUND('RAC Bills'!$D19*'OPA Bills'!I55,0)+ROUND($E19*'IND Bills'!I55,0)+ROUND('RAC Bills'!$F19*'SL Bills'!I55,0)</f>
        <v>0</v>
      </c>
      <c r="Q19" s="4">
        <v>11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2">
        <f t="shared" si="5"/>
        <v>-81</v>
      </c>
      <c r="AA19" s="2">
        <f t="shared" si="6"/>
        <v>-81</v>
      </c>
      <c r="AB19" s="2">
        <f t="shared" si="7"/>
        <v>0</v>
      </c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5">
      <c r="A20" s="7">
        <v>43070</v>
      </c>
      <c r="B20" s="8"/>
      <c r="C20" s="8"/>
      <c r="D20" s="8"/>
      <c r="E20" s="8"/>
      <c r="F20" s="8"/>
      <c r="G20" s="14"/>
      <c r="H20" s="15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14"/>
      <c r="AA20" s="14"/>
      <c r="AB20" s="14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5">
      <c r="A21" s="13"/>
      <c r="B21" s="8"/>
      <c r="C21" s="8"/>
      <c r="D21" s="8"/>
      <c r="E21" s="8"/>
      <c r="F21" s="8"/>
      <c r="G21" s="14"/>
      <c r="H21" s="15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14"/>
      <c r="AA21" s="14"/>
      <c r="AB21" s="14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5">
      <c r="A22" s="13"/>
      <c r="B22" s="8"/>
      <c r="C22" s="8"/>
      <c r="D22" s="8"/>
      <c r="E22" s="8"/>
      <c r="F22" s="8"/>
      <c r="G22" s="14"/>
      <c r="H22" s="15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14"/>
      <c r="AA22" s="14"/>
      <c r="AB22" s="14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</row>
    <row r="23" spans="1:39" x14ac:dyDescent="0.25">
      <c r="A23" s="13" t="s">
        <v>71</v>
      </c>
      <c r="B23" s="8"/>
      <c r="C23" s="8"/>
      <c r="D23" s="8"/>
      <c r="E23" s="8"/>
      <c r="F23" s="8"/>
      <c r="G23" s="14"/>
      <c r="H23" s="15"/>
      <c r="I23" s="8"/>
      <c r="J23" s="8">
        <f>AVERAGE(J8:J13)</f>
        <v>13074.333333333334</v>
      </c>
      <c r="K23" s="8">
        <f t="shared" ref="K23:Z23" si="8">AVERAGE(K8:K13)</f>
        <v>63</v>
      </c>
      <c r="L23" s="8">
        <f t="shared" si="8"/>
        <v>45</v>
      </c>
      <c r="M23" s="8">
        <f t="shared" si="8"/>
        <v>15.666666666666666</v>
      </c>
      <c r="N23" s="8">
        <f t="shared" si="8"/>
        <v>10</v>
      </c>
      <c r="O23" s="8">
        <f t="shared" si="8"/>
        <v>185.83333333333334</v>
      </c>
      <c r="P23" s="8">
        <f t="shared" si="8"/>
        <v>13</v>
      </c>
      <c r="Q23" s="8">
        <f t="shared" si="8"/>
        <v>11</v>
      </c>
      <c r="R23" s="8">
        <f t="shared" si="8"/>
        <v>0</v>
      </c>
      <c r="S23" s="8">
        <f t="shared" si="8"/>
        <v>0</v>
      </c>
      <c r="T23" s="8">
        <f t="shared" si="8"/>
        <v>0</v>
      </c>
      <c r="U23" s="8">
        <f t="shared" si="8"/>
        <v>0</v>
      </c>
      <c r="V23" s="8">
        <f t="shared" si="8"/>
        <v>0</v>
      </c>
      <c r="W23" s="8">
        <f t="shared" si="8"/>
        <v>0</v>
      </c>
      <c r="X23" s="8">
        <f t="shared" si="8"/>
        <v>0</v>
      </c>
      <c r="Y23" s="8">
        <f t="shared" si="8"/>
        <v>0</v>
      </c>
      <c r="Z23" s="8">
        <f t="shared" si="8"/>
        <v>127117.66666666667</v>
      </c>
      <c r="AA23" s="14"/>
      <c r="AB23" s="14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</row>
    <row r="24" spans="1:39" x14ac:dyDescent="0.25">
      <c r="A24" s="13"/>
      <c r="B24" s="8"/>
      <c r="C24" s="8"/>
      <c r="D24" s="8"/>
      <c r="E24" s="8"/>
      <c r="F24" s="8"/>
      <c r="G24" s="14"/>
      <c r="H24" s="15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14"/>
      <c r="AA24" s="14"/>
      <c r="AB24" s="14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</row>
    <row r="25" spans="1:39" x14ac:dyDescent="0.25">
      <c r="A25" s="13"/>
      <c r="B25" s="8"/>
      <c r="C25" s="8"/>
      <c r="D25" s="8"/>
      <c r="E25" s="8"/>
      <c r="F25" s="8"/>
      <c r="G25" s="14"/>
      <c r="H25" s="15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14"/>
      <c r="AA25" s="14"/>
      <c r="AB25" s="14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</row>
    <row r="26" spans="1:39" x14ac:dyDescent="0.25">
      <c r="A26" s="13"/>
      <c r="B26" s="8"/>
      <c r="C26" s="8"/>
      <c r="D26" s="8"/>
      <c r="E26" s="8"/>
      <c r="F26" s="8"/>
      <c r="G26" s="14"/>
      <c r="H26" s="15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14"/>
      <c r="AA26" s="14"/>
      <c r="AB26" s="14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</row>
    <row r="27" spans="1:39" x14ac:dyDescent="0.25">
      <c r="A27" s="13"/>
      <c r="B27" s="8"/>
      <c r="C27" s="8"/>
      <c r="D27" s="8"/>
      <c r="E27" s="8"/>
      <c r="F27" s="8"/>
      <c r="G27" s="14"/>
      <c r="H27" s="15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14"/>
      <c r="AA27" s="14"/>
      <c r="AB27" s="14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</row>
    <row r="28" spans="1:39" x14ac:dyDescent="0.25">
      <c r="A28" s="13"/>
      <c r="B28" s="8"/>
      <c r="C28" s="8"/>
      <c r="D28" s="8"/>
      <c r="E28" s="8"/>
      <c r="F28" s="8"/>
      <c r="G28" s="14"/>
      <c r="H28" s="15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14"/>
      <c r="AA28" s="14"/>
      <c r="AB28" s="14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</row>
    <row r="29" spans="1:39" x14ac:dyDescent="0.25">
      <c r="A29" s="7"/>
    </row>
    <row r="30" spans="1:39" x14ac:dyDescent="0.25">
      <c r="A30" s="7"/>
    </row>
    <row r="31" spans="1:39" x14ac:dyDescent="0.25">
      <c r="A31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3"/>
  <sheetViews>
    <sheetView workbookViewId="0"/>
  </sheetViews>
  <sheetFormatPr defaultRowHeight="15" x14ac:dyDescent="0.25"/>
  <cols>
    <col min="1" max="1" width="11" bestFit="1" customWidth="1"/>
    <col min="2" max="2" width="14.7109375" bestFit="1" customWidth="1"/>
    <col min="3" max="3" width="11.7109375" bestFit="1" customWidth="1"/>
    <col min="4" max="7" width="10" bestFit="1" customWidth="1"/>
    <col min="8" max="8" width="11.7109375" bestFit="1" customWidth="1"/>
    <col min="9" max="9" width="10.7109375" bestFit="1" customWidth="1"/>
    <col min="10" max="10" width="9.28515625" bestFit="1" customWidth="1"/>
    <col min="11" max="12" width="10" bestFit="1" customWidth="1"/>
    <col min="13" max="14" width="10.7109375" bestFit="1" customWidth="1"/>
    <col min="15" max="16" width="9.42578125" bestFit="1" customWidth="1"/>
    <col min="17" max="17" width="10.7109375" bestFit="1" customWidth="1"/>
    <col min="18" max="18" width="11.7109375" bestFit="1" customWidth="1"/>
    <col min="20" max="21" width="12.5703125" bestFit="1" customWidth="1"/>
  </cols>
  <sheetData>
    <row r="1" spans="1:20" ht="28.5" x14ac:dyDescent="0.45">
      <c r="A1" s="3" t="s">
        <v>17</v>
      </c>
    </row>
    <row r="3" spans="1:20" x14ac:dyDescent="0.25">
      <c r="B3" t="s">
        <v>16</v>
      </c>
    </row>
    <row r="4" spans="1:20" x14ac:dyDescent="0.25">
      <c r="B4" t="s">
        <v>0</v>
      </c>
      <c r="C4" t="s">
        <v>23</v>
      </c>
      <c r="D4" t="s">
        <v>24</v>
      </c>
      <c r="E4" t="s">
        <v>25</v>
      </c>
      <c r="F4" t="s">
        <v>26</v>
      </c>
      <c r="G4" t="s">
        <v>27</v>
      </c>
      <c r="H4" t="s">
        <v>28</v>
      </c>
      <c r="I4" t="s">
        <v>29</v>
      </c>
      <c r="J4" t="s">
        <v>30</v>
      </c>
      <c r="K4" t="s">
        <v>31</v>
      </c>
      <c r="L4" t="s">
        <v>14</v>
      </c>
      <c r="M4" t="s">
        <v>32</v>
      </c>
      <c r="N4" t="s">
        <v>33</v>
      </c>
      <c r="O4" t="s">
        <v>34</v>
      </c>
      <c r="P4" t="s">
        <v>35</v>
      </c>
      <c r="Q4" t="s">
        <v>36</v>
      </c>
      <c r="R4" t="s">
        <v>41</v>
      </c>
      <c r="T4" t="s">
        <v>13</v>
      </c>
    </row>
    <row r="5" spans="1:20" x14ac:dyDescent="0.25">
      <c r="A5" t="s">
        <v>1</v>
      </c>
      <c r="B5" s="1">
        <f>[1]KWHtoCC!E36</f>
        <v>1419377</v>
      </c>
      <c r="C5" s="1">
        <f>[2]KWHtoCC!E36</f>
        <v>77378305</v>
      </c>
      <c r="D5" s="1">
        <f>[3]KWHtoCC!E28</f>
        <v>456727</v>
      </c>
      <c r="E5" s="1">
        <f>[4]KWHtoCC!E36</f>
        <v>504929</v>
      </c>
      <c r="F5" s="1">
        <f>[5]KWHtoCC!E35</f>
        <v>110</v>
      </c>
      <c r="G5" s="1">
        <f>[6]KWHtoCC!E35</f>
        <v>554390</v>
      </c>
      <c r="H5" s="1">
        <f>[7]KWHtoCC!E36</f>
        <v>42138885</v>
      </c>
      <c r="I5" s="1">
        <f>[8]KWHtoCC!E35</f>
        <v>1036196</v>
      </c>
      <c r="J5" s="1">
        <f>[9]KWHtoCC!E36</f>
        <v>0</v>
      </c>
      <c r="K5" s="1">
        <f>[10]KWHtoCC!E24</f>
        <v>84</v>
      </c>
      <c r="L5" s="1">
        <f>[11]KWHtoCC!E24</f>
        <v>9522</v>
      </c>
      <c r="M5" s="1">
        <f>[12]KWHtoCC!E24</f>
        <v>22733</v>
      </c>
      <c r="N5" s="1">
        <f>[13]KWHtoCC!E24</f>
        <v>10773</v>
      </c>
      <c r="O5" s="1">
        <f>[13]KWHtoCC!P24</f>
        <v>0</v>
      </c>
      <c r="P5" s="1">
        <f>[14]KWHtoCC!E24</f>
        <v>0</v>
      </c>
      <c r="Q5" s="1">
        <f>[15]KWHtoCC!E24</f>
        <v>17379</v>
      </c>
      <c r="R5" s="1">
        <f>[16]KWHtoCC!E24</f>
        <v>234060</v>
      </c>
      <c r="T5" s="2">
        <f>SUM(B5:J5,M5:N5,R5)</f>
        <v>123756485</v>
      </c>
    </row>
    <row r="6" spans="1:20" x14ac:dyDescent="0.25">
      <c r="A6" t="s">
        <v>2</v>
      </c>
      <c r="B6" s="1">
        <f>[1]KWHtoCC!E37</f>
        <v>1336753</v>
      </c>
      <c r="C6" s="1">
        <f>[2]KWHtoCC!E37</f>
        <v>73464149</v>
      </c>
      <c r="D6" s="1">
        <f>[3]KWHtoCC!E29</f>
        <v>478206</v>
      </c>
      <c r="E6" s="1">
        <f>[4]KWHtoCC!E37</f>
        <v>504929</v>
      </c>
      <c r="F6" s="1">
        <f>[5]KWHtoCC!E36</f>
        <v>101</v>
      </c>
      <c r="G6" s="1">
        <f>[6]KWHtoCC!E36</f>
        <v>540761</v>
      </c>
      <c r="H6" s="1">
        <f>[7]KWHtoCC!E37</f>
        <v>39420920</v>
      </c>
      <c r="I6" s="1">
        <f>[8]KWHtoCC!E36</f>
        <v>1258324</v>
      </c>
      <c r="J6" s="1">
        <f>[9]KWHtoCC!E37</f>
        <v>0</v>
      </c>
      <c r="K6" s="1">
        <f>[10]KWHtoCC!E25</f>
        <v>84</v>
      </c>
      <c r="L6" s="1">
        <f>[11]KWHtoCC!E25</f>
        <v>9522</v>
      </c>
      <c r="M6" s="1">
        <f>[12]KWHtoCC!E25</f>
        <v>23825</v>
      </c>
      <c r="N6" s="1">
        <f>[13]KWHtoCC!E25</f>
        <v>10773</v>
      </c>
      <c r="O6" s="1">
        <f>[13]KWHtoCC!P25</f>
        <v>0</v>
      </c>
      <c r="P6" s="1">
        <f>[14]KWHtoCC!E25</f>
        <v>0</v>
      </c>
      <c r="Q6" s="1">
        <f>[15]KWHtoCC!E25</f>
        <v>17489</v>
      </c>
      <c r="R6" s="1">
        <f>[16]KWHtoCC!E25</f>
        <v>230533</v>
      </c>
      <c r="T6" s="2">
        <f t="shared" ref="T6:T28" si="0">SUM(B6:J6,M6:N6,R6)</f>
        <v>117269274</v>
      </c>
    </row>
    <row r="7" spans="1:20" x14ac:dyDescent="0.25">
      <c r="A7" t="s">
        <v>3</v>
      </c>
      <c r="B7" s="1">
        <f>[1]KWHtoCC!E38</f>
        <v>1250556</v>
      </c>
      <c r="C7" s="1">
        <f>[2]KWHtoCC!E38</f>
        <v>70333741</v>
      </c>
      <c r="D7" s="1">
        <f>[3]KWHtoCC!E30</f>
        <v>328752</v>
      </c>
      <c r="E7" s="1">
        <f>[4]KWHtoCC!E38</f>
        <v>504929</v>
      </c>
      <c r="F7" s="1">
        <f>[5]KWHtoCC!E37</f>
        <v>110</v>
      </c>
      <c r="G7" s="1">
        <f>[6]KWHtoCC!E37</f>
        <v>603943</v>
      </c>
      <c r="H7" s="1">
        <f>[7]KWHtoCC!E38</f>
        <v>39758462</v>
      </c>
      <c r="I7" s="1">
        <f>[8]KWHtoCC!E37</f>
        <v>721675</v>
      </c>
      <c r="J7" s="1">
        <f>[9]KWHtoCC!E38</f>
        <v>0</v>
      </c>
      <c r="K7" s="1">
        <f>[10]KWHtoCC!E26</f>
        <v>84</v>
      </c>
      <c r="L7" s="1">
        <f>[11]KWHtoCC!E26</f>
        <v>9522</v>
      </c>
      <c r="M7" s="1">
        <f>[12]KWHtoCC!E26</f>
        <v>24367</v>
      </c>
      <c r="N7" s="1">
        <f>[13]KWHtoCC!E26</f>
        <v>10773</v>
      </c>
      <c r="O7" s="1">
        <f>[13]KWHtoCC!P26</f>
        <v>0</v>
      </c>
      <c r="P7" s="1">
        <f>[14]KWHtoCC!E26</f>
        <v>0</v>
      </c>
      <c r="Q7" s="1">
        <f>[15]KWHtoCC!E26</f>
        <v>17489</v>
      </c>
      <c r="R7" s="1">
        <f>[16]KWHtoCC!E26</f>
        <v>229838</v>
      </c>
      <c r="T7" s="2">
        <f t="shared" si="0"/>
        <v>113767146</v>
      </c>
    </row>
    <row r="8" spans="1:20" x14ac:dyDescent="0.25">
      <c r="A8" t="s">
        <v>4</v>
      </c>
      <c r="B8" s="1">
        <f>[1]KWHtoCC!E39</f>
        <v>1096102</v>
      </c>
      <c r="C8" s="1">
        <f>[2]KWHtoCC!E39</f>
        <v>68322704</v>
      </c>
      <c r="D8" s="1">
        <f>[3]KWHtoCC!E31</f>
        <v>289671</v>
      </c>
      <c r="E8" s="1">
        <f>[4]KWHtoCC!E39</f>
        <v>504929</v>
      </c>
      <c r="F8" s="1">
        <f>[5]KWHtoCC!E38</f>
        <v>87</v>
      </c>
      <c r="G8" s="1">
        <f>[6]KWHtoCC!E38</f>
        <v>563955</v>
      </c>
      <c r="H8" s="1">
        <f>[7]KWHtoCC!E39</f>
        <v>39222157</v>
      </c>
      <c r="I8" s="1">
        <f>[8]KWHtoCC!E38</f>
        <v>716397</v>
      </c>
      <c r="J8" s="1">
        <f>[9]KWHtoCC!E39</f>
        <v>0</v>
      </c>
      <c r="K8" s="1">
        <f>[10]KWHtoCC!E27</f>
        <v>84</v>
      </c>
      <c r="L8" s="1">
        <f>[11]KWHtoCC!E27</f>
        <v>9522</v>
      </c>
      <c r="M8" s="1">
        <f>[12]KWHtoCC!E27</f>
        <v>24569</v>
      </c>
      <c r="N8" s="1">
        <f>[13]KWHtoCC!E27</f>
        <v>10773</v>
      </c>
      <c r="O8" s="1">
        <f>[13]KWHtoCC!P27</f>
        <v>0</v>
      </c>
      <c r="P8" s="1">
        <f>[14]KWHtoCC!E27</f>
        <v>0</v>
      </c>
      <c r="Q8" s="1">
        <f>[15]KWHtoCC!E27</f>
        <v>17717</v>
      </c>
      <c r="R8" s="1">
        <f>[16]KWHtoCC!E27</f>
        <v>228982</v>
      </c>
      <c r="T8" s="2">
        <f t="shared" si="0"/>
        <v>110980326</v>
      </c>
    </row>
    <row r="9" spans="1:20" x14ac:dyDescent="0.25">
      <c r="A9" t="s">
        <v>5</v>
      </c>
      <c r="B9" s="1">
        <f>[1]KWHtoCC!E40</f>
        <v>984998</v>
      </c>
      <c r="C9" s="1">
        <f>[2]KWHtoCC!E40</f>
        <v>67698567</v>
      </c>
      <c r="D9" s="1">
        <f>[3]KWHtoCC!E32</f>
        <v>238193</v>
      </c>
      <c r="E9" s="1">
        <f>[4]KWHtoCC!E40</f>
        <v>504929</v>
      </c>
      <c r="F9" s="1">
        <f>[5]KWHtoCC!E39</f>
        <v>472</v>
      </c>
      <c r="G9" s="1">
        <f>[6]KWHtoCC!E39</f>
        <v>567705</v>
      </c>
      <c r="H9" s="1">
        <f>[7]KWHtoCC!E40</f>
        <v>39634463</v>
      </c>
      <c r="I9" s="1">
        <f>[8]KWHtoCC!E39</f>
        <v>1446828</v>
      </c>
      <c r="J9" s="1">
        <f>[9]KWHtoCC!E40</f>
        <v>0</v>
      </c>
      <c r="K9" s="1">
        <f>[10]KWHtoCC!E28</f>
        <v>84</v>
      </c>
      <c r="L9" s="1">
        <f>[11]KWHtoCC!E28</f>
        <v>9522</v>
      </c>
      <c r="M9" s="1">
        <f>[12]KWHtoCC!E28</f>
        <v>24563</v>
      </c>
      <c r="N9" s="1">
        <f>[13]KWHtoCC!E28</f>
        <v>10777</v>
      </c>
      <c r="O9" s="1">
        <f>[13]KWHtoCC!P28</f>
        <v>0</v>
      </c>
      <c r="P9" s="1">
        <f>[14]KWHtoCC!E28</f>
        <v>0</v>
      </c>
      <c r="Q9" s="1">
        <f>[15]KWHtoCC!E28</f>
        <v>17178</v>
      </c>
      <c r="R9" s="1">
        <f>[16]KWHtoCC!E28</f>
        <v>228942</v>
      </c>
      <c r="T9" s="2">
        <f t="shared" si="0"/>
        <v>111340437</v>
      </c>
    </row>
    <row r="10" spans="1:20" x14ac:dyDescent="0.25">
      <c r="A10" t="s">
        <v>6</v>
      </c>
      <c r="B10" s="1">
        <f>[1]KWHtoCC!E41</f>
        <v>1032966</v>
      </c>
      <c r="C10" s="1">
        <f>[2]KWHtoCC!E41</f>
        <v>81851203</v>
      </c>
      <c r="D10" s="4">
        <v>0</v>
      </c>
      <c r="E10" s="1">
        <f>[4]KWHtoCC!E41</f>
        <v>504929</v>
      </c>
      <c r="F10" s="1">
        <f>[5]KWHtoCC!E40</f>
        <v>636</v>
      </c>
      <c r="G10" s="1">
        <f>[6]KWHtoCC!E40</f>
        <v>130148</v>
      </c>
      <c r="H10" s="1">
        <f>[7]KWHtoCC!E41</f>
        <v>45884628</v>
      </c>
      <c r="I10" s="1">
        <f>[8]KWHtoCC!E40</f>
        <v>1070052</v>
      </c>
      <c r="J10" s="1">
        <f>[9]KWHtoCC!E41</f>
        <v>0</v>
      </c>
      <c r="K10" s="1">
        <f>[10]KWHtoCC!E29</f>
        <v>84</v>
      </c>
      <c r="L10" s="1">
        <f>[11]KWHtoCC!E29</f>
        <v>9522</v>
      </c>
      <c r="M10" s="1">
        <f>[12]KWHtoCC!E29</f>
        <v>24595</v>
      </c>
      <c r="N10" s="1">
        <f>[13]KWHtoCC!E29</f>
        <v>10778</v>
      </c>
      <c r="O10" s="1">
        <f>[13]KWHtoCC!P29</f>
        <v>0</v>
      </c>
      <c r="P10" s="1">
        <f>[14]KWHtoCC!E29</f>
        <v>0</v>
      </c>
      <c r="Q10" s="1">
        <f>[15]KWHtoCC!E29</f>
        <v>17236</v>
      </c>
      <c r="R10" s="1">
        <f>[16]KWHtoCC!E29</f>
        <v>228702</v>
      </c>
      <c r="T10" s="2">
        <f t="shared" si="0"/>
        <v>130738637</v>
      </c>
    </row>
    <row r="11" spans="1:20" x14ac:dyDescent="0.25">
      <c r="A11" t="s">
        <v>7</v>
      </c>
      <c r="B11" s="1">
        <f>[1]KWHtoCC!E42</f>
        <v>1070424</v>
      </c>
      <c r="C11" s="1">
        <f>[2]KWHtoCC!E42</f>
        <v>88866232</v>
      </c>
      <c r="D11" s="4">
        <v>0</v>
      </c>
      <c r="E11" s="1">
        <f>[4]KWHtoCC!E42</f>
        <v>504929</v>
      </c>
      <c r="F11" s="1">
        <f>[5]KWHtoCC!E41</f>
        <v>560</v>
      </c>
      <c r="G11" s="1">
        <f>[6]KWHtoCC!E41</f>
        <v>138851</v>
      </c>
      <c r="H11" s="1">
        <f>[7]KWHtoCC!E42</f>
        <v>48176211</v>
      </c>
      <c r="I11" s="1">
        <f>[8]KWHtoCC!E41</f>
        <v>1222963</v>
      </c>
      <c r="J11" s="1">
        <f>[9]KWHtoCC!E42</f>
        <v>0</v>
      </c>
      <c r="K11" s="1">
        <f>[10]KWHtoCC!E30</f>
        <v>84</v>
      </c>
      <c r="L11" s="1">
        <f>[11]KWHtoCC!E30</f>
        <v>9522</v>
      </c>
      <c r="M11" s="1">
        <f>[12]KWHtoCC!E30</f>
        <v>24626</v>
      </c>
      <c r="N11" s="1">
        <f>[13]KWHtoCC!E30</f>
        <v>10758</v>
      </c>
      <c r="O11" s="1">
        <f>[13]KWHtoCC!P30</f>
        <v>0</v>
      </c>
      <c r="P11" s="1">
        <f>[14]KWHtoCC!E30</f>
        <v>0</v>
      </c>
      <c r="Q11" s="1">
        <f>[15]KWHtoCC!E30</f>
        <v>17478</v>
      </c>
      <c r="R11" s="1">
        <f>[16]KWHtoCC!E30</f>
        <v>227684</v>
      </c>
      <c r="T11" s="2">
        <f t="shared" si="0"/>
        <v>140243238</v>
      </c>
    </row>
    <row r="12" spans="1:20" x14ac:dyDescent="0.25">
      <c r="A12" t="s">
        <v>8</v>
      </c>
      <c r="B12" s="1">
        <f>[1]KWHtoCC!E43</f>
        <v>1075678</v>
      </c>
      <c r="C12" s="1">
        <f>[2]KWHtoCC!E43</f>
        <v>91449476</v>
      </c>
      <c r="D12" s="4">
        <v>0</v>
      </c>
      <c r="E12" s="1">
        <f>[4]KWHtoCC!E43</f>
        <v>504929</v>
      </c>
      <c r="F12" s="1">
        <f>[5]KWHtoCC!E42</f>
        <v>575</v>
      </c>
      <c r="G12" s="1">
        <f>[6]KWHtoCC!E42</f>
        <v>130164</v>
      </c>
      <c r="H12" s="1">
        <f>[7]KWHtoCC!E43</f>
        <v>49215417</v>
      </c>
      <c r="I12" s="1">
        <f>[8]KWHtoCC!E42</f>
        <v>1297882</v>
      </c>
      <c r="J12" s="1">
        <f>[9]KWHtoCC!E43</f>
        <v>0</v>
      </c>
      <c r="K12" s="1">
        <f>[10]KWHtoCC!E31</f>
        <v>84</v>
      </c>
      <c r="L12" s="1">
        <f>[11]KWHtoCC!E31</f>
        <v>9522</v>
      </c>
      <c r="M12" s="1">
        <f>[12]KWHtoCC!E31</f>
        <v>24706</v>
      </c>
      <c r="N12" s="1">
        <f>[13]KWHtoCC!E31</f>
        <v>10733</v>
      </c>
      <c r="O12" s="1">
        <f>[13]KWHtoCC!P31</f>
        <v>0</v>
      </c>
      <c r="P12" s="1">
        <f>[14]KWHtoCC!E31</f>
        <v>0</v>
      </c>
      <c r="Q12" s="1">
        <f>[15]KWHtoCC!E31</f>
        <v>17478</v>
      </c>
      <c r="R12" s="1">
        <f>[16]KWHtoCC!E31</f>
        <v>227112</v>
      </c>
      <c r="T12" s="2">
        <f t="shared" si="0"/>
        <v>143936672</v>
      </c>
    </row>
    <row r="13" spans="1:20" x14ac:dyDescent="0.25">
      <c r="A13" t="s">
        <v>9</v>
      </c>
      <c r="B13" s="1">
        <f>[1]KWHtoCC!E44</f>
        <v>1078256</v>
      </c>
      <c r="C13" s="1">
        <f>[2]KWHtoCC!E44</f>
        <v>91595976</v>
      </c>
      <c r="D13" s="4">
        <v>0</v>
      </c>
      <c r="E13" s="1">
        <f>[4]KWHtoCC!E44</f>
        <v>504929</v>
      </c>
      <c r="F13" s="1">
        <f>[5]KWHtoCC!E43</f>
        <v>398</v>
      </c>
      <c r="G13" s="1">
        <f>[6]KWHtoCC!E43</f>
        <v>139008</v>
      </c>
      <c r="H13" s="1">
        <f>[7]KWHtoCC!E44</f>
        <v>49140830</v>
      </c>
      <c r="I13" s="1">
        <f>[8]KWHtoCC!E43</f>
        <v>953417</v>
      </c>
      <c r="J13" s="1">
        <f>[9]KWHtoCC!E44</f>
        <v>0</v>
      </c>
      <c r="K13" s="1">
        <f>[10]KWHtoCC!E32</f>
        <v>82</v>
      </c>
      <c r="L13" s="1">
        <f>[11]KWHtoCC!E32</f>
        <v>9522</v>
      </c>
      <c r="M13" s="1">
        <f>[12]KWHtoCC!E32</f>
        <v>25364</v>
      </c>
      <c r="N13" s="1">
        <f>[13]KWHtoCC!E32</f>
        <v>10733</v>
      </c>
      <c r="O13" s="1">
        <f>[13]KWHtoCC!P32</f>
        <v>0</v>
      </c>
      <c r="P13" s="1">
        <f>[14]KWHtoCC!E32</f>
        <v>0</v>
      </c>
      <c r="Q13" s="1">
        <f>[15]KWHtoCC!E32</f>
        <v>17478</v>
      </c>
      <c r="R13" s="1">
        <f>[16]KWHtoCC!E32</f>
        <v>226071</v>
      </c>
      <c r="T13" s="2">
        <f t="shared" si="0"/>
        <v>143674982</v>
      </c>
    </row>
    <row r="14" spans="1:20" x14ac:dyDescent="0.25">
      <c r="A14" t="s">
        <v>10</v>
      </c>
      <c r="B14" s="1">
        <f>[1]KWHtoCC!E45</f>
        <v>964620</v>
      </c>
      <c r="C14" s="1">
        <f>[2]KWHtoCC!E45</f>
        <v>76988485</v>
      </c>
      <c r="D14" s="1">
        <f>[3]KWHtoCC!E33</f>
        <v>235189</v>
      </c>
      <c r="E14" s="1">
        <f>[4]KWHtoCC!E45</f>
        <v>504929</v>
      </c>
      <c r="F14" s="1">
        <f>[5]KWHtoCC!E44</f>
        <v>145</v>
      </c>
      <c r="G14" s="1">
        <f>[6]KWHtoCC!E44</f>
        <v>92259</v>
      </c>
      <c r="H14" s="1">
        <f>[7]KWHtoCC!E45</f>
        <v>42689632</v>
      </c>
      <c r="I14" s="1">
        <f>[8]KWHtoCC!E44</f>
        <v>1054994</v>
      </c>
      <c r="J14" s="1">
        <f>[9]KWHtoCC!E45</f>
        <v>0</v>
      </c>
      <c r="K14" s="1">
        <f>[10]KWHtoCC!E33</f>
        <v>82</v>
      </c>
      <c r="L14" s="1">
        <f>[11]KWHtoCC!E33</f>
        <v>9522</v>
      </c>
      <c r="M14" s="1">
        <f>[12]KWHtoCC!E33</f>
        <v>26058</v>
      </c>
      <c r="N14" s="1">
        <f>[13]KWHtoCC!E33</f>
        <v>10721</v>
      </c>
      <c r="O14" s="1">
        <f>[13]KWHtoCC!P33</f>
        <v>0</v>
      </c>
      <c r="P14" s="1">
        <f>[14]KWHtoCC!E33</f>
        <v>0</v>
      </c>
      <c r="Q14" s="1">
        <f>[15]KWHtoCC!E33</f>
        <v>17478</v>
      </c>
      <c r="R14" s="1">
        <f>[16]KWHtoCC!E33</f>
        <v>225735</v>
      </c>
      <c r="T14" s="2">
        <f t="shared" si="0"/>
        <v>122792767</v>
      </c>
    </row>
    <row r="15" spans="1:20" x14ac:dyDescent="0.25">
      <c r="A15" t="s">
        <v>11</v>
      </c>
      <c r="B15" s="1">
        <f>[1]KWHtoCC!E46</f>
        <v>977358</v>
      </c>
      <c r="C15" s="1">
        <f>[2]KWHtoCC!E46</f>
        <v>67172771</v>
      </c>
      <c r="D15" s="1">
        <f>[3]KWHtoCC!E34</f>
        <v>220102</v>
      </c>
      <c r="E15" s="1">
        <f>[4]KWHtoCC!E46</f>
        <v>504929</v>
      </c>
      <c r="F15" s="1">
        <f>[5]KWHtoCC!E45</f>
        <v>128</v>
      </c>
      <c r="G15" s="1">
        <f>[6]KWHtoCC!E45</f>
        <v>91462</v>
      </c>
      <c r="H15" s="1">
        <f>[7]KWHtoCC!E46</f>
        <v>40210958</v>
      </c>
      <c r="I15" s="1">
        <f>[8]KWHtoCC!E45</f>
        <v>976667</v>
      </c>
      <c r="J15" s="1">
        <f>[9]KWHtoCC!E46</f>
        <v>0</v>
      </c>
      <c r="K15" s="1">
        <f>[10]KWHtoCC!E34</f>
        <v>82</v>
      </c>
      <c r="L15" s="1">
        <f>[11]KWHtoCC!E34</f>
        <v>9522</v>
      </c>
      <c r="M15" s="1">
        <f>[12]KWHtoCC!E34</f>
        <v>26916</v>
      </c>
      <c r="N15" s="1">
        <f>[13]KWHtoCC!E34</f>
        <v>10731</v>
      </c>
      <c r="O15" s="1">
        <f>[13]KWHtoCC!P34</f>
        <v>0</v>
      </c>
      <c r="P15" s="1">
        <f>[14]KWHtoCC!E34</f>
        <v>0</v>
      </c>
      <c r="Q15" s="1">
        <f>[15]KWHtoCC!E34</f>
        <v>17478</v>
      </c>
      <c r="R15" s="1">
        <f>[16]KWHtoCC!E34</f>
        <v>225698</v>
      </c>
      <c r="T15" s="2">
        <f t="shared" si="0"/>
        <v>110417720</v>
      </c>
    </row>
    <row r="16" spans="1:20" x14ac:dyDescent="0.25">
      <c r="A16" t="s">
        <v>12</v>
      </c>
      <c r="B16" s="1">
        <f>[1]KWHtoCC!E47</f>
        <v>1306710</v>
      </c>
      <c r="C16" s="1">
        <f>[2]KWHtoCC!E47</f>
        <v>75946508</v>
      </c>
      <c r="D16" s="1">
        <f>[3]KWHtoCC!E35</f>
        <v>372226</v>
      </c>
      <c r="E16" s="1">
        <f>[4]KWHtoCC!E47</f>
        <v>504929</v>
      </c>
      <c r="F16" s="1">
        <f>[5]KWHtoCC!E46</f>
        <v>137</v>
      </c>
      <c r="G16" s="1">
        <f>[6]KWHtoCC!E46</f>
        <v>114441</v>
      </c>
      <c r="H16" s="1">
        <f>[7]KWHtoCC!E47</f>
        <v>44134284</v>
      </c>
      <c r="I16" s="1">
        <f>[8]KWHtoCC!E46</f>
        <v>987570</v>
      </c>
      <c r="J16" s="1">
        <f>[9]KWHtoCC!E47</f>
        <v>0</v>
      </c>
      <c r="K16" s="1">
        <f>[10]KWHtoCC!E35</f>
        <v>82</v>
      </c>
      <c r="L16" s="1">
        <f>[11]KWHtoCC!E35</f>
        <v>9522</v>
      </c>
      <c r="M16" s="1">
        <f>[12]KWHtoCC!E35</f>
        <v>26957</v>
      </c>
      <c r="N16" s="1">
        <f>[13]KWHtoCC!E35</f>
        <v>10733</v>
      </c>
      <c r="O16" s="1">
        <f>[13]KWHtoCC!P35</f>
        <v>0</v>
      </c>
      <c r="P16" s="1">
        <f>[14]KWHtoCC!E35</f>
        <v>0</v>
      </c>
      <c r="Q16" s="1">
        <f>[15]KWHtoCC!E35</f>
        <v>17478</v>
      </c>
      <c r="R16" s="1">
        <f>[16]KWHtoCC!E35</f>
        <v>225518</v>
      </c>
      <c r="T16" s="2">
        <f t="shared" si="0"/>
        <v>123630013</v>
      </c>
    </row>
    <row r="17" spans="1:20" x14ac:dyDescent="0.25">
      <c r="A17" s="7">
        <v>42736</v>
      </c>
      <c r="B17" s="1">
        <f>[1]KWHtoCC!E48</f>
        <v>1462336</v>
      </c>
      <c r="C17" s="1">
        <f>[2]KWHtoCC!E48</f>
        <v>78922134</v>
      </c>
      <c r="D17" s="1">
        <f>[3]KWHtoCC!E36</f>
        <v>504219</v>
      </c>
      <c r="E17" s="1">
        <f>[4]KWHtoCC!E48</f>
        <v>504929</v>
      </c>
      <c r="F17" s="1">
        <f>[5]KWHtoCC!E47</f>
        <v>107</v>
      </c>
      <c r="G17" s="1">
        <f>[6]KWHtoCC!E47</f>
        <v>113077</v>
      </c>
      <c r="H17" s="1">
        <f>[7]KWHtoCC!E48</f>
        <v>42594881</v>
      </c>
      <c r="I17" s="1">
        <f>[8]KWHtoCC!E47</f>
        <v>1163666</v>
      </c>
      <c r="J17" s="1">
        <f>[9]KWHtoCC!E48</f>
        <v>0</v>
      </c>
      <c r="K17" s="1">
        <f>[17]KWHtoCC!E24</f>
        <v>82</v>
      </c>
      <c r="L17" s="1">
        <f>[18]KWHtoCC!E24</f>
        <v>9522</v>
      </c>
      <c r="M17" s="1">
        <f>[19]KWHtoCC!E24</f>
        <v>253057</v>
      </c>
      <c r="N17" s="1">
        <f>[20]KWHtoCC!E24</f>
        <v>0</v>
      </c>
      <c r="O17" s="1">
        <f>[20]KWHtoCC!P24</f>
        <v>0</v>
      </c>
      <c r="P17" s="1">
        <f>[21]KWHtoCC!E24</f>
        <v>0</v>
      </c>
      <c r="Q17" s="1">
        <f>[22]KWHtoCC!E24</f>
        <v>17478</v>
      </c>
      <c r="R17" s="1">
        <f>[23]KWHtoCC!E24</f>
        <v>71</v>
      </c>
      <c r="T17" s="2">
        <f t="shared" si="0"/>
        <v>125518477</v>
      </c>
    </row>
    <row r="18" spans="1:20" x14ac:dyDescent="0.25">
      <c r="A18" s="7">
        <v>42767</v>
      </c>
      <c r="B18" s="1">
        <f>[1]KWHtoCC!E49</f>
        <v>1250466</v>
      </c>
      <c r="C18" s="1">
        <f>[2]KWHtoCC!E49</f>
        <v>70559714</v>
      </c>
      <c r="D18" s="1">
        <f>[3]KWHtoCC!E37</f>
        <v>366455</v>
      </c>
      <c r="E18" s="1">
        <f>[4]KWHtoCC!E49</f>
        <v>504966</v>
      </c>
      <c r="F18" s="1">
        <f>[5]KWHtoCC!E48</f>
        <v>93</v>
      </c>
      <c r="G18" s="1">
        <f>[6]KWHtoCC!E48</f>
        <v>105666</v>
      </c>
      <c r="H18" s="1">
        <f>[7]KWHtoCC!E49</f>
        <v>39428297</v>
      </c>
      <c r="I18" s="1">
        <f>[8]KWHtoCC!E48</f>
        <v>925156</v>
      </c>
      <c r="J18" s="1">
        <f>[9]KWHtoCC!E49</f>
        <v>0</v>
      </c>
      <c r="K18" s="1">
        <f>[17]KWHtoCC!E25</f>
        <v>82</v>
      </c>
      <c r="L18" s="1">
        <f>[18]KWHtoCC!E25</f>
        <v>9522</v>
      </c>
      <c r="M18" s="1">
        <f>[19]KWHtoCC!E25</f>
        <v>251759</v>
      </c>
      <c r="N18" s="1">
        <f>[20]KWHtoCC!E25</f>
        <v>0</v>
      </c>
      <c r="O18" s="1">
        <f>[20]KWHtoCC!P25</f>
        <v>0</v>
      </c>
      <c r="P18" s="1">
        <f>[21]KWHtoCC!E25</f>
        <v>0</v>
      </c>
      <c r="Q18" s="1">
        <f>[22]KWHtoCC!E25</f>
        <v>17478</v>
      </c>
      <c r="R18" s="1">
        <f>[23]KWHtoCC!E25</f>
        <v>71</v>
      </c>
      <c r="T18" s="2">
        <f t="shared" si="0"/>
        <v>113392643</v>
      </c>
    </row>
    <row r="19" spans="1:20" x14ac:dyDescent="0.25">
      <c r="A19" s="7">
        <v>42795</v>
      </c>
      <c r="B19" s="1">
        <f>[1]KWHtoCC!E50</f>
        <v>1145926</v>
      </c>
      <c r="C19" s="1">
        <f>[2]KWHtoCC!E50</f>
        <v>68146614</v>
      </c>
      <c r="D19" s="1">
        <f>[3]KWHtoCC!E38</f>
        <v>322920</v>
      </c>
      <c r="E19" s="1">
        <f>[4]KWHtoCC!E50</f>
        <v>504984</v>
      </c>
      <c r="F19" s="1">
        <f>[5]KWHtoCC!E49</f>
        <v>76</v>
      </c>
      <c r="G19" s="1">
        <f>[6]KWHtoCC!E49</f>
        <v>96900</v>
      </c>
      <c r="H19" s="1">
        <f>[7]KWHtoCC!E50</f>
        <v>39206825</v>
      </c>
      <c r="I19" s="1">
        <f>[8]KWHtoCC!E49</f>
        <v>1629553</v>
      </c>
      <c r="J19" s="1">
        <f>[9]KWHtoCC!E50</f>
        <v>0</v>
      </c>
      <c r="K19" s="1">
        <f>[17]KWHtoCC!E26</f>
        <v>82</v>
      </c>
      <c r="L19" s="1">
        <f>[18]KWHtoCC!E26</f>
        <v>9522</v>
      </c>
      <c r="M19" s="1">
        <f>[19]KWHtoCC!E26</f>
        <v>252395</v>
      </c>
      <c r="N19" s="1">
        <f>[20]KWHtoCC!E26</f>
        <v>0</v>
      </c>
      <c r="O19" s="1">
        <f>[20]KWHtoCC!P26</f>
        <v>0</v>
      </c>
      <c r="P19" s="1">
        <f>[21]KWHtoCC!E26</f>
        <v>0</v>
      </c>
      <c r="Q19" s="1">
        <f>[22]KWHtoCC!E26</f>
        <v>17478</v>
      </c>
      <c r="R19" s="1">
        <f>[23]KWHtoCC!E26</f>
        <v>2</v>
      </c>
      <c r="T19" s="2">
        <f t="shared" si="0"/>
        <v>111306195</v>
      </c>
    </row>
    <row r="20" spans="1:20" x14ac:dyDescent="0.25">
      <c r="A20" s="7">
        <v>42826</v>
      </c>
      <c r="B20" s="1">
        <f>[1]KWHtoCC!E51</f>
        <v>901172</v>
      </c>
      <c r="C20" s="1">
        <f>[2]KWHtoCC!E51</f>
        <v>69057029</v>
      </c>
      <c r="D20" s="1">
        <f>[3]KWHtoCC!E39</f>
        <v>237135</v>
      </c>
      <c r="E20" s="1">
        <f>[4]KWHtoCC!E51</f>
        <v>504984</v>
      </c>
      <c r="F20" s="1">
        <f>[5]KWHtoCC!E50</f>
        <v>81</v>
      </c>
      <c r="G20" s="1">
        <f>[6]KWHtoCC!E50</f>
        <v>93278</v>
      </c>
      <c r="H20" s="1">
        <f>[7]KWHtoCC!E51</f>
        <v>39679935</v>
      </c>
      <c r="I20" s="1">
        <f>[8]KWHtoCC!E50</f>
        <v>1571662</v>
      </c>
      <c r="J20" s="1">
        <f>[9]KWHtoCC!E51</f>
        <v>0</v>
      </c>
      <c r="K20" s="1">
        <f>[17]KWHtoCC!E27</f>
        <v>82</v>
      </c>
      <c r="L20" s="1">
        <f>[18]KWHtoCC!E27</f>
        <v>9522</v>
      </c>
      <c r="M20" s="1">
        <f>[19]KWHtoCC!E27</f>
        <v>252161</v>
      </c>
      <c r="N20" s="1">
        <f>[20]KWHtoCC!E27</f>
        <v>0</v>
      </c>
      <c r="O20" s="1">
        <f>[20]KWHtoCC!P27</f>
        <v>0</v>
      </c>
      <c r="P20" s="1">
        <f>[21]KWHtoCC!E27</f>
        <v>0</v>
      </c>
      <c r="Q20" s="1">
        <f>[22]KWHtoCC!E27</f>
        <v>17478</v>
      </c>
      <c r="R20" s="1">
        <f>[23]KWHtoCC!E27</f>
        <v>0</v>
      </c>
      <c r="T20" s="2">
        <f t="shared" si="0"/>
        <v>112297437</v>
      </c>
    </row>
    <row r="21" spans="1:20" x14ac:dyDescent="0.25">
      <c r="A21" s="7">
        <v>42856</v>
      </c>
      <c r="B21" s="1">
        <f>[1]KWHtoCC!E52</f>
        <v>772451</v>
      </c>
      <c r="C21" s="1">
        <f>[2]KWHtoCC!E52</f>
        <v>69323163</v>
      </c>
      <c r="D21" s="1">
        <f>[3]KWHtoCC!E40</f>
        <v>195154</v>
      </c>
      <c r="E21" s="1">
        <f>[4]KWHtoCC!E52</f>
        <v>504984</v>
      </c>
      <c r="F21" s="1">
        <f>[5]KWHtoCC!E51</f>
        <v>86</v>
      </c>
      <c r="G21" s="1">
        <f>[6]KWHtoCC!E51</f>
        <v>86118</v>
      </c>
      <c r="H21" s="1">
        <f>[7]KWHtoCC!E52</f>
        <v>41868751</v>
      </c>
      <c r="I21" s="1">
        <f>[8]KWHtoCC!E51</f>
        <v>1749345</v>
      </c>
      <c r="J21" s="1">
        <f>[9]KWHtoCC!E52</f>
        <v>0</v>
      </c>
      <c r="K21" s="1">
        <f>[17]KWHtoCC!E28</f>
        <v>82</v>
      </c>
      <c r="L21" s="1">
        <f>[18]KWHtoCC!E28</f>
        <v>9522</v>
      </c>
      <c r="M21" s="1">
        <f>[19]KWHtoCC!E28</f>
        <v>251300</v>
      </c>
      <c r="N21" s="1">
        <f>[20]KWHtoCC!E28</f>
        <v>0</v>
      </c>
      <c r="O21" s="1">
        <f>[20]KWHtoCC!P28</f>
        <v>0</v>
      </c>
      <c r="P21" s="1">
        <f>[21]KWHtoCC!E28</f>
        <v>0</v>
      </c>
      <c r="Q21" s="1">
        <f>[22]KWHtoCC!E28</f>
        <v>17478</v>
      </c>
      <c r="R21" s="1">
        <f>[23]KWHtoCC!E28</f>
        <v>0</v>
      </c>
      <c r="T21" s="2">
        <f t="shared" si="0"/>
        <v>114751352</v>
      </c>
    </row>
    <row r="22" spans="1:20" x14ac:dyDescent="0.25">
      <c r="A22" s="7">
        <v>42887</v>
      </c>
      <c r="B22" s="1">
        <f>[1]KWHtoCC!E53</f>
        <v>0</v>
      </c>
      <c r="C22" s="1">
        <f>[2]KWHtoCC!E53</f>
        <v>0</v>
      </c>
      <c r="D22" s="4">
        <v>0</v>
      </c>
      <c r="E22" s="1">
        <f>[4]KWHtoCC!E53</f>
        <v>0</v>
      </c>
      <c r="F22" s="1">
        <f>[5]KWHtoCC!E52</f>
        <v>0</v>
      </c>
      <c r="G22" s="1">
        <f>[6]KWHtoCC!E52</f>
        <v>0</v>
      </c>
      <c r="H22" s="1">
        <f>[7]KWHtoCC!E53</f>
        <v>0</v>
      </c>
      <c r="I22" s="1">
        <f>[8]KWHtoCC!E52</f>
        <v>0</v>
      </c>
      <c r="J22" s="1">
        <f>[9]KWHtoCC!E53</f>
        <v>0</v>
      </c>
      <c r="K22" s="1">
        <f>[17]KWHtoCC!E29</f>
        <v>0</v>
      </c>
      <c r="L22" s="1">
        <f>[18]KWHtoCC!E29</f>
        <v>0</v>
      </c>
      <c r="M22" s="1">
        <f>[19]KWHtoCC!E29</f>
        <v>206</v>
      </c>
      <c r="N22" s="1">
        <f>[20]KWHtoCC!E29</f>
        <v>0</v>
      </c>
      <c r="O22" s="1">
        <f>[20]KWHtoCC!P29</f>
        <v>0</v>
      </c>
      <c r="P22" s="1">
        <f>[21]KWHtoCC!E29</f>
        <v>0</v>
      </c>
      <c r="Q22" s="1">
        <f>[22]KWHtoCC!E29</f>
        <v>0</v>
      </c>
      <c r="R22" s="1">
        <f>[23]KWHtoCC!E29</f>
        <v>0</v>
      </c>
      <c r="T22" s="2">
        <f t="shared" si="0"/>
        <v>206</v>
      </c>
    </row>
    <row r="23" spans="1:20" x14ac:dyDescent="0.25">
      <c r="A23" s="7">
        <v>42917</v>
      </c>
      <c r="B23" s="1">
        <f>[1]KWHtoCC!E54</f>
        <v>0</v>
      </c>
      <c r="C23" s="1">
        <f>[2]KWHtoCC!E54</f>
        <v>0</v>
      </c>
      <c r="D23" s="4">
        <v>0</v>
      </c>
      <c r="E23" s="1">
        <f>[4]KWHtoCC!E54</f>
        <v>0</v>
      </c>
      <c r="F23" s="1">
        <f>[5]KWHtoCC!E53</f>
        <v>0</v>
      </c>
      <c r="G23" s="1">
        <f>[6]KWHtoCC!E53</f>
        <v>0</v>
      </c>
      <c r="H23" s="1">
        <f>[7]KWHtoCC!E54</f>
        <v>0</v>
      </c>
      <c r="I23" s="1">
        <f>[8]KWHtoCC!E53</f>
        <v>0</v>
      </c>
      <c r="J23" s="1">
        <f>[9]KWHtoCC!E54</f>
        <v>0</v>
      </c>
      <c r="K23" s="1">
        <f>[17]KWHtoCC!E30</f>
        <v>0</v>
      </c>
      <c r="L23" s="1">
        <f>[18]KWHtoCC!E30</f>
        <v>0</v>
      </c>
      <c r="M23" s="1">
        <f>[19]KWHtoCC!E30</f>
        <v>0</v>
      </c>
      <c r="N23" s="1">
        <f>[20]KWHtoCC!E30</f>
        <v>0</v>
      </c>
      <c r="O23" s="1">
        <f>[20]KWHtoCC!P30</f>
        <v>0</v>
      </c>
      <c r="P23" s="1">
        <f>[21]KWHtoCC!E30</f>
        <v>0</v>
      </c>
      <c r="Q23" s="1">
        <f>[22]KWHtoCC!E30</f>
        <v>0</v>
      </c>
      <c r="R23" s="1">
        <f>[23]KWHtoCC!E30</f>
        <v>0</v>
      </c>
      <c r="T23" s="2">
        <f t="shared" si="0"/>
        <v>0</v>
      </c>
    </row>
    <row r="24" spans="1:20" x14ac:dyDescent="0.25">
      <c r="A24" s="7">
        <v>42948</v>
      </c>
      <c r="B24" s="1">
        <f>[1]KWHtoCC!E55</f>
        <v>0</v>
      </c>
      <c r="C24" s="1">
        <f>[2]KWHtoCC!E55</f>
        <v>0</v>
      </c>
      <c r="D24" s="4">
        <v>0</v>
      </c>
      <c r="E24" s="1">
        <f>[4]KWHtoCC!E55</f>
        <v>0</v>
      </c>
      <c r="F24" s="1">
        <f>[5]KWHtoCC!E54</f>
        <v>0</v>
      </c>
      <c r="G24" s="1">
        <f>[6]KWHtoCC!E54</f>
        <v>0</v>
      </c>
      <c r="H24" s="1">
        <f>[7]KWHtoCC!E55</f>
        <v>0</v>
      </c>
      <c r="I24" s="1">
        <f>[8]KWHtoCC!E54</f>
        <v>0</v>
      </c>
      <c r="J24" s="1">
        <f>[9]KWHtoCC!E55</f>
        <v>0</v>
      </c>
      <c r="K24" s="1">
        <f>[17]KWHtoCC!E31</f>
        <v>0</v>
      </c>
      <c r="L24" s="1">
        <f>[18]KWHtoCC!E31</f>
        <v>0</v>
      </c>
      <c r="M24" s="1">
        <f>[19]KWHtoCC!E31</f>
        <v>0</v>
      </c>
      <c r="N24" s="1">
        <f>[20]KWHtoCC!E31</f>
        <v>0</v>
      </c>
      <c r="O24" s="1">
        <f>[20]KWHtoCC!P31</f>
        <v>0</v>
      </c>
      <c r="P24" s="1">
        <f>[21]KWHtoCC!E31</f>
        <v>0</v>
      </c>
      <c r="Q24" s="1">
        <f>[22]KWHtoCC!E31</f>
        <v>0</v>
      </c>
      <c r="R24" s="1">
        <f>[23]KWHtoCC!E31</f>
        <v>0</v>
      </c>
      <c r="T24" s="2">
        <f t="shared" si="0"/>
        <v>0</v>
      </c>
    </row>
    <row r="25" spans="1:20" x14ac:dyDescent="0.25">
      <c r="A25" s="7">
        <v>42979</v>
      </c>
      <c r="B25" s="1">
        <f>[1]KWHtoCC!E56</f>
        <v>0</v>
      </c>
      <c r="C25" s="1">
        <f>[2]KWHtoCC!E56</f>
        <v>0</v>
      </c>
      <c r="D25" s="4">
        <v>0</v>
      </c>
      <c r="E25" s="1">
        <f>[4]KWHtoCC!E56</f>
        <v>0</v>
      </c>
      <c r="F25" s="1">
        <f>[5]KWHtoCC!E55</f>
        <v>0</v>
      </c>
      <c r="G25" s="1">
        <f>[6]KWHtoCC!E55</f>
        <v>0</v>
      </c>
      <c r="H25" s="1">
        <f>[7]KWHtoCC!E56</f>
        <v>0</v>
      </c>
      <c r="I25" s="1">
        <f>[8]KWHtoCC!E55</f>
        <v>0</v>
      </c>
      <c r="J25" s="1">
        <f>[9]KWHtoCC!E56</f>
        <v>0</v>
      </c>
      <c r="K25" s="1">
        <f>[17]KWHtoCC!E32</f>
        <v>0</v>
      </c>
      <c r="L25" s="1">
        <f>[18]KWHtoCC!E32</f>
        <v>0</v>
      </c>
      <c r="M25" s="1">
        <f>[19]KWHtoCC!E32</f>
        <v>0</v>
      </c>
      <c r="N25" s="1">
        <f>[20]KWHtoCC!E32</f>
        <v>0</v>
      </c>
      <c r="O25" s="1">
        <f>[20]KWHtoCC!P32</f>
        <v>0</v>
      </c>
      <c r="P25" s="1">
        <f>[21]KWHtoCC!E32</f>
        <v>0</v>
      </c>
      <c r="Q25" s="1">
        <f>[22]KWHtoCC!E32</f>
        <v>0</v>
      </c>
      <c r="R25" s="1">
        <f>[23]KWHtoCC!E32</f>
        <v>0</v>
      </c>
      <c r="T25" s="2">
        <f t="shared" si="0"/>
        <v>0</v>
      </c>
    </row>
    <row r="26" spans="1:20" x14ac:dyDescent="0.25">
      <c r="A26" s="7">
        <v>43009</v>
      </c>
      <c r="B26" s="1">
        <f>[1]KWHtoCC!E57</f>
        <v>0</v>
      </c>
      <c r="C26" s="1">
        <f>[2]KWHtoCC!E57</f>
        <v>0</v>
      </c>
      <c r="D26" s="1">
        <f>[3]KWHtoCC!E41</f>
        <v>0</v>
      </c>
      <c r="E26" s="1">
        <f>[4]KWHtoCC!E57</f>
        <v>0</v>
      </c>
      <c r="F26" s="1">
        <f>[5]KWHtoCC!E56</f>
        <v>0</v>
      </c>
      <c r="G26" s="1">
        <f>[6]KWHtoCC!E56</f>
        <v>0</v>
      </c>
      <c r="H26" s="1">
        <f>[7]KWHtoCC!E57</f>
        <v>0</v>
      </c>
      <c r="I26" s="1">
        <f>[8]KWHtoCC!E56</f>
        <v>0</v>
      </c>
      <c r="J26" s="1">
        <f>[9]KWHtoCC!E57</f>
        <v>0</v>
      </c>
      <c r="K26" s="1">
        <f>[17]KWHtoCC!E33</f>
        <v>0</v>
      </c>
      <c r="L26" s="1">
        <f>[18]KWHtoCC!E33</f>
        <v>0</v>
      </c>
      <c r="M26" s="1">
        <f>[19]KWHtoCC!E33</f>
        <v>0</v>
      </c>
      <c r="N26" s="1">
        <f>[20]KWHtoCC!E33</f>
        <v>0</v>
      </c>
      <c r="O26" s="1">
        <f>[20]KWHtoCC!P33</f>
        <v>0</v>
      </c>
      <c r="P26" s="1">
        <f>[21]KWHtoCC!E33</f>
        <v>0</v>
      </c>
      <c r="Q26" s="1">
        <f>[22]KWHtoCC!E33</f>
        <v>0</v>
      </c>
      <c r="R26" s="1">
        <f>[23]KWHtoCC!E33</f>
        <v>0</v>
      </c>
      <c r="T26" s="2">
        <f t="shared" si="0"/>
        <v>0</v>
      </c>
    </row>
    <row r="27" spans="1:20" x14ac:dyDescent="0.25">
      <c r="A27" s="7">
        <v>43040</v>
      </c>
      <c r="B27" s="1">
        <f>[1]KWHtoCC!E58</f>
        <v>0</v>
      </c>
      <c r="C27" s="1">
        <f>[2]KWHtoCC!E58</f>
        <v>0</v>
      </c>
      <c r="D27" s="1">
        <f>[3]KWHtoCC!E42</f>
        <v>0</v>
      </c>
      <c r="E27" s="1">
        <f>[4]KWHtoCC!E58</f>
        <v>0</v>
      </c>
      <c r="F27" s="1">
        <f>[5]KWHtoCC!E57</f>
        <v>0</v>
      </c>
      <c r="G27" s="1">
        <f>[6]KWHtoCC!E57</f>
        <v>0</v>
      </c>
      <c r="H27" s="1">
        <f>[7]KWHtoCC!E58</f>
        <v>0</v>
      </c>
      <c r="I27" s="1">
        <f>[8]KWHtoCC!E57</f>
        <v>0</v>
      </c>
      <c r="J27" s="1">
        <f>[9]KWHtoCC!E58</f>
        <v>0</v>
      </c>
      <c r="K27" s="1">
        <f>[17]KWHtoCC!E34</f>
        <v>0</v>
      </c>
      <c r="L27" s="1">
        <f>[18]KWHtoCC!E34</f>
        <v>0</v>
      </c>
      <c r="M27" s="1">
        <f>[19]KWHtoCC!E34</f>
        <v>0</v>
      </c>
      <c r="N27" s="1">
        <f>[20]KWHtoCC!E34</f>
        <v>0</v>
      </c>
      <c r="O27" s="1">
        <f>[20]KWHtoCC!P34</f>
        <v>0</v>
      </c>
      <c r="P27" s="1">
        <f>[21]KWHtoCC!E34</f>
        <v>0</v>
      </c>
      <c r="Q27" s="1">
        <f>[22]KWHtoCC!E34</f>
        <v>0</v>
      </c>
      <c r="R27" s="1">
        <f>[23]KWHtoCC!E34</f>
        <v>0</v>
      </c>
      <c r="T27" s="2">
        <f t="shared" si="0"/>
        <v>0</v>
      </c>
    </row>
    <row r="28" spans="1:20" x14ac:dyDescent="0.25">
      <c r="A28" s="7">
        <v>43070</v>
      </c>
      <c r="B28" s="1">
        <f>[1]KWHtoCC!E59</f>
        <v>0</v>
      </c>
      <c r="C28" s="1">
        <f>[2]KWHtoCC!E59</f>
        <v>0</v>
      </c>
      <c r="D28" s="1">
        <f>[3]KWHtoCC!E43</f>
        <v>0</v>
      </c>
      <c r="E28" s="1">
        <f>[4]KWHtoCC!E59</f>
        <v>0</v>
      </c>
      <c r="F28" s="1">
        <f>[5]KWHtoCC!E58</f>
        <v>0</v>
      </c>
      <c r="G28" s="1">
        <f>[6]KWHtoCC!E58</f>
        <v>0</v>
      </c>
      <c r="H28" s="1">
        <f>[7]KWHtoCC!E59</f>
        <v>0</v>
      </c>
      <c r="I28" s="1">
        <f>[8]KWHtoCC!E58</f>
        <v>0</v>
      </c>
      <c r="J28" s="1">
        <f>[9]KWHtoCC!E59</f>
        <v>0</v>
      </c>
      <c r="K28" s="1">
        <f>[17]KWHtoCC!E35</f>
        <v>0</v>
      </c>
      <c r="L28" s="1">
        <f>[18]KWHtoCC!E35</f>
        <v>0</v>
      </c>
      <c r="M28" s="1">
        <f>[19]KWHtoCC!E35</f>
        <v>0</v>
      </c>
      <c r="N28" s="1">
        <f>[20]KWHtoCC!E35</f>
        <v>0</v>
      </c>
      <c r="O28" s="1">
        <f>[20]KWHtoCC!P35</f>
        <v>0</v>
      </c>
      <c r="P28" s="1">
        <f>[21]KWHtoCC!E35</f>
        <v>0</v>
      </c>
      <c r="Q28" s="1">
        <f>[22]KWHtoCC!E35</f>
        <v>0</v>
      </c>
      <c r="R28" s="1">
        <f>[23]KWHtoCC!E35</f>
        <v>0</v>
      </c>
      <c r="T28" s="2">
        <f t="shared" si="0"/>
        <v>0</v>
      </c>
    </row>
    <row r="29" spans="1:20" x14ac:dyDescent="0.25">
      <c r="D29" s="1"/>
    </row>
    <row r="31" spans="1:20" x14ac:dyDescent="0.25">
      <c r="B31" t="s">
        <v>22</v>
      </c>
    </row>
    <row r="32" spans="1:20" x14ac:dyDescent="0.25">
      <c r="A32" t="s">
        <v>21</v>
      </c>
      <c r="B32" t="s">
        <v>0</v>
      </c>
      <c r="C32" t="s">
        <v>23</v>
      </c>
      <c r="D32" t="s">
        <v>24</v>
      </c>
      <c r="E32" t="s">
        <v>25</v>
      </c>
      <c r="F32" t="s">
        <v>26</v>
      </c>
      <c r="G32" t="s">
        <v>27</v>
      </c>
      <c r="H32" t="s">
        <v>28</v>
      </c>
      <c r="I32" t="s">
        <v>29</v>
      </c>
      <c r="J32" t="s">
        <v>30</v>
      </c>
      <c r="K32" t="s">
        <v>31</v>
      </c>
      <c r="L32" t="s">
        <v>14</v>
      </c>
      <c r="M32" t="s">
        <v>32</v>
      </c>
      <c r="N32" t="s">
        <v>33</v>
      </c>
      <c r="O32" t="s">
        <v>34</v>
      </c>
      <c r="P32" t="s">
        <v>35</v>
      </c>
      <c r="Q32" t="s">
        <v>36</v>
      </c>
      <c r="R32" t="s">
        <v>41</v>
      </c>
      <c r="T32" t="s">
        <v>13</v>
      </c>
    </row>
    <row r="33" spans="1:20" x14ac:dyDescent="0.25">
      <c r="A33" t="s">
        <v>1</v>
      </c>
      <c r="B33" s="11">
        <f t="shared" ref="B33:B46" si="1">B5/$T5</f>
        <v>1.1469112103499062E-2</v>
      </c>
      <c r="C33" s="11">
        <f t="shared" ref="C33:J33" si="2">C5/$T5</f>
        <v>0.62524646688211938</v>
      </c>
      <c r="D33" s="11">
        <f t="shared" si="2"/>
        <v>3.6905298336487175E-3</v>
      </c>
      <c r="E33" s="11">
        <f t="shared" si="2"/>
        <v>4.080020533873437E-3</v>
      </c>
      <c r="F33" s="11">
        <f t="shared" si="2"/>
        <v>8.8884230996056492E-7</v>
      </c>
      <c r="G33" s="11">
        <f t="shared" si="2"/>
        <v>4.4796844383548874E-3</v>
      </c>
      <c r="H33" s="11">
        <f t="shared" si="2"/>
        <v>0.34049839893238726</v>
      </c>
      <c r="I33" s="11">
        <f t="shared" si="2"/>
        <v>8.372862238289978E-3</v>
      </c>
      <c r="J33" s="11">
        <f t="shared" si="2"/>
        <v>0</v>
      </c>
      <c r="K33" s="12">
        <v>0</v>
      </c>
      <c r="L33" s="12">
        <v>0</v>
      </c>
      <c r="M33" s="11">
        <f t="shared" ref="M33:M46" si="3">(M5+N5+R5)/$T5</f>
        <v>2.1620361955173501E-3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T33" s="5">
        <f>SUM(B33:S33)</f>
        <v>1</v>
      </c>
    </row>
    <row r="34" spans="1:20" x14ac:dyDescent="0.25">
      <c r="A34" t="s">
        <v>2</v>
      </c>
      <c r="B34" s="11">
        <f t="shared" si="1"/>
        <v>1.1399004653171127E-2</v>
      </c>
      <c r="C34" s="11">
        <f t="shared" ref="C34:J46" si="4">C6/$T6</f>
        <v>0.62645692681614107</v>
      </c>
      <c r="D34" s="11">
        <f t="shared" si="4"/>
        <v>4.0778456597249848E-3</v>
      </c>
      <c r="E34" s="11">
        <f t="shared" si="4"/>
        <v>4.3057229125508184E-3</v>
      </c>
      <c r="F34" s="11">
        <f t="shared" si="4"/>
        <v>8.6126567134712543E-7</v>
      </c>
      <c r="G34" s="11">
        <f t="shared" si="4"/>
        <v>4.611276096072702E-3</v>
      </c>
      <c r="H34" s="11">
        <f t="shared" si="4"/>
        <v>0.33615727850417154</v>
      </c>
      <c r="I34" s="11">
        <f t="shared" si="4"/>
        <v>1.0730210540912874E-2</v>
      </c>
      <c r="J34" s="11">
        <f t="shared" si="4"/>
        <v>0</v>
      </c>
      <c r="K34" s="12">
        <v>0</v>
      </c>
      <c r="L34" s="12">
        <v>0</v>
      </c>
      <c r="M34" s="11">
        <f t="shared" si="3"/>
        <v>2.260873551583512E-3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T34" s="5">
        <f t="shared" ref="T34:T68" si="5">SUM(B34:S34)</f>
        <v>1</v>
      </c>
    </row>
    <row r="35" spans="1:20" x14ac:dyDescent="0.25">
      <c r="A35" t="s">
        <v>3</v>
      </c>
      <c r="B35" s="11">
        <f t="shared" si="1"/>
        <v>1.0992241995769148E-2</v>
      </c>
      <c r="C35" s="11">
        <f t="shared" si="4"/>
        <v>0.61822541456740066</v>
      </c>
      <c r="D35" s="11">
        <f t="shared" si="4"/>
        <v>2.889691897518463E-3</v>
      </c>
      <c r="E35" s="11">
        <f t="shared" si="4"/>
        <v>4.4382672656656076E-3</v>
      </c>
      <c r="F35" s="11">
        <f t="shared" si="4"/>
        <v>9.6688722419036519E-7</v>
      </c>
      <c r="G35" s="11">
        <f t="shared" si="4"/>
        <v>5.3085888258109244E-3</v>
      </c>
      <c r="H35" s="11">
        <f t="shared" si="4"/>
        <v>0.34947226328416464</v>
      </c>
      <c r="I35" s="11">
        <f t="shared" si="4"/>
        <v>6.3434394319780161E-3</v>
      </c>
      <c r="J35" s="11">
        <f t="shared" si="4"/>
        <v>0</v>
      </c>
      <c r="K35" s="12">
        <v>0</v>
      </c>
      <c r="L35" s="12">
        <v>0</v>
      </c>
      <c r="M35" s="11">
        <f t="shared" si="3"/>
        <v>2.3291258444683143E-3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T35" s="5">
        <f t="shared" si="5"/>
        <v>1</v>
      </c>
    </row>
    <row r="36" spans="1:20" x14ac:dyDescent="0.25">
      <c r="A36" t="s">
        <v>4</v>
      </c>
      <c r="B36" s="11">
        <f t="shared" si="1"/>
        <v>9.876543343367003E-3</v>
      </c>
      <c r="C36" s="11">
        <f t="shared" si="4"/>
        <v>0.61562897193147548</v>
      </c>
      <c r="D36" s="11">
        <f t="shared" si="4"/>
        <v>2.6101112732359426E-3</v>
      </c>
      <c r="E36" s="11">
        <f t="shared" si="4"/>
        <v>4.549716316385663E-3</v>
      </c>
      <c r="F36" s="11">
        <f t="shared" si="4"/>
        <v>7.8392272879068672E-7</v>
      </c>
      <c r="G36" s="11">
        <f t="shared" si="4"/>
        <v>5.0815763507488709E-3</v>
      </c>
      <c r="H36" s="11">
        <f t="shared" si="4"/>
        <v>0.35341540625858314</v>
      </c>
      <c r="I36" s="11">
        <f t="shared" si="4"/>
        <v>6.4551711624995589E-3</v>
      </c>
      <c r="J36" s="11">
        <f t="shared" si="4"/>
        <v>0</v>
      </c>
      <c r="K36" s="12">
        <v>0</v>
      </c>
      <c r="L36" s="12">
        <v>0</v>
      </c>
      <c r="M36" s="11">
        <f t="shared" si="3"/>
        <v>2.3817194409755113E-3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T36" s="5">
        <f t="shared" si="5"/>
        <v>1</v>
      </c>
    </row>
    <row r="37" spans="1:20" x14ac:dyDescent="0.25">
      <c r="A37" t="s">
        <v>5</v>
      </c>
      <c r="B37" s="11">
        <f t="shared" si="1"/>
        <v>8.8467229565481233E-3</v>
      </c>
      <c r="C37" s="11">
        <f t="shared" si="4"/>
        <v>0.60803216534887505</v>
      </c>
      <c r="D37" s="11">
        <f t="shared" si="4"/>
        <v>2.1393215835860246E-3</v>
      </c>
      <c r="E37" s="11">
        <f t="shared" si="4"/>
        <v>4.5350010616538178E-3</v>
      </c>
      <c r="F37" s="11">
        <f t="shared" si="4"/>
        <v>4.2392504710575184E-6</v>
      </c>
      <c r="G37" s="11">
        <f t="shared" si="4"/>
        <v>5.0988213743044675E-3</v>
      </c>
      <c r="H37" s="11">
        <f t="shared" si="4"/>
        <v>0.35597545750606313</v>
      </c>
      <c r="I37" s="11">
        <f t="shared" si="4"/>
        <v>1.2994631950294933E-2</v>
      </c>
      <c r="J37" s="11">
        <f t="shared" si="4"/>
        <v>0</v>
      </c>
      <c r="K37" s="12">
        <v>0</v>
      </c>
      <c r="L37" s="12">
        <v>0</v>
      </c>
      <c r="M37" s="11">
        <f t="shared" si="3"/>
        <v>2.3736389682034388E-3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T37" s="5">
        <f t="shared" si="5"/>
        <v>1</v>
      </c>
    </row>
    <row r="38" spans="1:20" x14ac:dyDescent="0.25">
      <c r="A38" t="s">
        <v>6</v>
      </c>
      <c r="B38" s="11">
        <f t="shared" si="1"/>
        <v>7.9010002222984783E-3</v>
      </c>
      <c r="C38" s="11">
        <f t="shared" si="4"/>
        <v>0.62606743406694687</v>
      </c>
      <c r="D38" s="11">
        <f t="shared" si="4"/>
        <v>0</v>
      </c>
      <c r="E38" s="11">
        <f t="shared" si="4"/>
        <v>3.8621253180113847E-3</v>
      </c>
      <c r="F38" s="11">
        <f t="shared" si="4"/>
        <v>4.8646675121754562E-6</v>
      </c>
      <c r="G38" s="11">
        <f t="shared" si="4"/>
        <v>9.9548230719278489E-4</v>
      </c>
      <c r="H38" s="11">
        <f t="shared" si="4"/>
        <v>0.35096455839600044</v>
      </c>
      <c r="I38" s="11">
        <f t="shared" si="4"/>
        <v>8.1846654099659924E-3</v>
      </c>
      <c r="J38" s="11">
        <f t="shared" si="4"/>
        <v>0</v>
      </c>
      <c r="K38" s="12">
        <v>0</v>
      </c>
      <c r="L38" s="12">
        <v>0</v>
      </c>
      <c r="M38" s="11">
        <f t="shared" si="3"/>
        <v>2.019869612071908E-3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T38" s="5">
        <f t="shared" si="5"/>
        <v>1</v>
      </c>
    </row>
    <row r="39" spans="1:20" x14ac:dyDescent="0.25">
      <c r="A39" t="s">
        <v>7</v>
      </c>
      <c r="B39" s="11">
        <f t="shared" si="1"/>
        <v>7.63262468312376E-3</v>
      </c>
      <c r="C39" s="11">
        <f t="shared" si="4"/>
        <v>0.63365787375787774</v>
      </c>
      <c r="D39" s="11">
        <f t="shared" si="4"/>
        <v>0</v>
      </c>
      <c r="E39" s="11">
        <f t="shared" si="4"/>
        <v>3.6003803620107515E-3</v>
      </c>
      <c r="F39" s="11">
        <f t="shared" si="4"/>
        <v>3.9930623963488347E-6</v>
      </c>
      <c r="G39" s="11">
        <f t="shared" si="4"/>
        <v>9.9007269070612884E-4</v>
      </c>
      <c r="H39" s="11">
        <f t="shared" si="4"/>
        <v>0.34351895811190553</v>
      </c>
      <c r="I39" s="11">
        <f t="shared" si="4"/>
        <v>8.7202992275463576E-3</v>
      </c>
      <c r="J39" s="11">
        <f t="shared" si="4"/>
        <v>0</v>
      </c>
      <c r="K39" s="12">
        <v>0</v>
      </c>
      <c r="L39" s="12">
        <v>0</v>
      </c>
      <c r="M39" s="11">
        <f t="shared" si="3"/>
        <v>1.8757981044333846E-3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T39" s="5">
        <f t="shared" si="5"/>
        <v>1</v>
      </c>
    </row>
    <row r="40" spans="1:20" x14ac:dyDescent="0.25">
      <c r="A40" t="s">
        <v>8</v>
      </c>
      <c r="B40" s="11">
        <f t="shared" si="1"/>
        <v>7.4732726903676081E-3</v>
      </c>
      <c r="C40" s="11">
        <f t="shared" si="4"/>
        <v>0.63534521626288543</v>
      </c>
      <c r="D40" s="11">
        <f t="shared" si="4"/>
        <v>0</v>
      </c>
      <c r="E40" s="11">
        <f t="shared" si="4"/>
        <v>3.5079941267504087E-3</v>
      </c>
      <c r="F40" s="11">
        <f t="shared" si="4"/>
        <v>3.9948123852689886E-6</v>
      </c>
      <c r="G40" s="11">
        <f t="shared" si="4"/>
        <v>9.0431436402809145E-4</v>
      </c>
      <c r="H40" s="11">
        <f t="shared" si="4"/>
        <v>0.34192409978743987</v>
      </c>
      <c r="I40" s="11">
        <f t="shared" si="4"/>
        <v>9.0170349360307565E-3</v>
      </c>
      <c r="J40" s="11">
        <f t="shared" si="4"/>
        <v>0</v>
      </c>
      <c r="K40" s="12">
        <v>0</v>
      </c>
      <c r="L40" s="12">
        <v>0</v>
      </c>
      <c r="M40" s="11">
        <f t="shared" si="3"/>
        <v>1.8240730201126228E-3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T40" s="5">
        <f t="shared" si="5"/>
        <v>1</v>
      </c>
    </row>
    <row r="41" spans="1:20" x14ac:dyDescent="0.25">
      <c r="A41" t="s">
        <v>9</v>
      </c>
      <c r="B41" s="11">
        <f t="shared" si="1"/>
        <v>7.5048278064165684E-3</v>
      </c>
      <c r="C41" s="11">
        <f t="shared" si="4"/>
        <v>0.63752209831493145</v>
      </c>
      <c r="D41" s="11">
        <f t="shared" si="4"/>
        <v>0</v>
      </c>
      <c r="E41" s="11">
        <f t="shared" si="4"/>
        <v>3.5143835967211047E-3</v>
      </c>
      <c r="F41" s="11">
        <f t="shared" si="4"/>
        <v>2.7701412901516841E-6</v>
      </c>
      <c r="G41" s="11">
        <f t="shared" si="4"/>
        <v>9.6751708658644547E-4</v>
      </c>
      <c r="H41" s="11">
        <f t="shared" si="4"/>
        <v>0.34202774425960952</v>
      </c>
      <c r="I41" s="11">
        <f t="shared" si="4"/>
        <v>6.6359291417903222E-3</v>
      </c>
      <c r="J41" s="11">
        <f t="shared" si="4"/>
        <v>0</v>
      </c>
      <c r="K41" s="12">
        <v>0</v>
      </c>
      <c r="L41" s="12">
        <v>0</v>
      </c>
      <c r="M41" s="11">
        <f t="shared" si="3"/>
        <v>1.8247296526544892E-3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T41" s="5">
        <f t="shared" si="5"/>
        <v>1.0000000000000002</v>
      </c>
    </row>
    <row r="42" spans="1:20" x14ac:dyDescent="0.25">
      <c r="A42" t="s">
        <v>10</v>
      </c>
      <c r="B42" s="11">
        <f t="shared" si="1"/>
        <v>7.8556744307260382E-3</v>
      </c>
      <c r="C42" s="11">
        <f t="shared" si="4"/>
        <v>0.62697898973153687</v>
      </c>
      <c r="D42" s="11">
        <f t="shared" si="4"/>
        <v>1.9153326840497047E-3</v>
      </c>
      <c r="E42" s="11">
        <f t="shared" si="4"/>
        <v>4.1120418762124649E-3</v>
      </c>
      <c r="F42" s="11">
        <f t="shared" si="4"/>
        <v>1.1808513118692081E-6</v>
      </c>
      <c r="G42" s="11">
        <f t="shared" si="4"/>
        <v>7.5133904263269843E-4</v>
      </c>
      <c r="H42" s="11">
        <f t="shared" si="4"/>
        <v>0.347655916899405</v>
      </c>
      <c r="I42" s="11">
        <f t="shared" si="4"/>
        <v>8.5916624063044362E-3</v>
      </c>
      <c r="J42" s="11">
        <f t="shared" si="4"/>
        <v>0</v>
      </c>
      <c r="K42" s="12">
        <v>0</v>
      </c>
      <c r="L42" s="12">
        <v>0</v>
      </c>
      <c r="M42" s="11">
        <f t="shared" si="3"/>
        <v>2.1378620778209193E-3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T42" s="5">
        <f t="shared" si="5"/>
        <v>1</v>
      </c>
    </row>
    <row r="43" spans="1:20" x14ac:dyDescent="0.25">
      <c r="A43" t="s">
        <v>11</v>
      </c>
      <c r="B43" s="11">
        <f t="shared" si="1"/>
        <v>8.851459711357923E-3</v>
      </c>
      <c r="C43" s="11">
        <f t="shared" si="4"/>
        <v>0.60835136787827171</v>
      </c>
      <c r="D43" s="11">
        <f t="shared" si="4"/>
        <v>1.9933575878944066E-3</v>
      </c>
      <c r="E43" s="11">
        <f t="shared" si="4"/>
        <v>4.5728982630686447E-3</v>
      </c>
      <c r="F43" s="11">
        <f t="shared" si="4"/>
        <v>1.1592342243618145E-6</v>
      </c>
      <c r="G43" s="11">
        <f t="shared" si="4"/>
        <v>8.2832719241078339E-4</v>
      </c>
      <c r="H43" s="11">
        <f t="shared" si="4"/>
        <v>0.36417123990605854</v>
      </c>
      <c r="I43" s="11">
        <f t="shared" si="4"/>
        <v>8.8452016578498445E-3</v>
      </c>
      <c r="J43" s="11">
        <f t="shared" si="4"/>
        <v>0</v>
      </c>
      <c r="K43" s="12">
        <v>0</v>
      </c>
      <c r="L43" s="12">
        <v>0</v>
      </c>
      <c r="M43" s="11">
        <f t="shared" si="3"/>
        <v>2.3849885688637658E-3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T43" s="5">
        <f t="shared" si="5"/>
        <v>1</v>
      </c>
    </row>
    <row r="44" spans="1:20" x14ac:dyDescent="0.25">
      <c r="A44" t="s">
        <v>12</v>
      </c>
      <c r="B44" s="11">
        <f t="shared" si="1"/>
        <v>1.0569520849277918E-2</v>
      </c>
      <c r="C44" s="11">
        <f t="shared" si="4"/>
        <v>0.61430478050665582</v>
      </c>
      <c r="D44" s="11">
        <f t="shared" si="4"/>
        <v>3.0108061219729873E-3</v>
      </c>
      <c r="E44" s="11">
        <f t="shared" si="4"/>
        <v>4.0841943452679247E-3</v>
      </c>
      <c r="F44" s="11">
        <f t="shared" si="4"/>
        <v>1.1081451556589256E-6</v>
      </c>
      <c r="G44" s="11">
        <f t="shared" si="4"/>
        <v>9.256732829106796E-4</v>
      </c>
      <c r="H44" s="11">
        <f t="shared" si="4"/>
        <v>0.35698681031441776</v>
      </c>
      <c r="I44" s="11">
        <f t="shared" si="4"/>
        <v>7.9881088421466066E-3</v>
      </c>
      <c r="J44" s="11">
        <f t="shared" si="4"/>
        <v>0</v>
      </c>
      <c r="K44" s="12">
        <v>0</v>
      </c>
      <c r="L44" s="12">
        <v>0</v>
      </c>
      <c r="M44" s="11">
        <f t="shared" si="3"/>
        <v>2.1289975921947044E-3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T44" s="5">
        <f t="shared" si="5"/>
        <v>1</v>
      </c>
    </row>
    <row r="45" spans="1:20" x14ac:dyDescent="0.25">
      <c r="A45" s="6">
        <v>42736</v>
      </c>
      <c r="B45" s="11">
        <f t="shared" si="1"/>
        <v>1.1650364432003107E-2</v>
      </c>
      <c r="C45" s="11">
        <f t="shared" si="4"/>
        <v>0.62876905365892866</v>
      </c>
      <c r="D45" s="11">
        <f t="shared" si="4"/>
        <v>4.017089850444887E-3</v>
      </c>
      <c r="E45" s="11">
        <f t="shared" si="4"/>
        <v>4.0227463881672178E-3</v>
      </c>
      <c r="F45" s="11">
        <f t="shared" si="4"/>
        <v>8.5246413561885393E-7</v>
      </c>
      <c r="G45" s="11">
        <f t="shared" si="4"/>
        <v>9.0087931834928177E-4</v>
      </c>
      <c r="H45" s="11">
        <f t="shared" si="4"/>
        <v>0.33935148049956021</v>
      </c>
      <c r="I45" s="11">
        <f t="shared" si="4"/>
        <v>9.2708741199911144E-3</v>
      </c>
      <c r="J45" s="11">
        <f t="shared" si="4"/>
        <v>0</v>
      </c>
      <c r="K45" s="12">
        <v>0</v>
      </c>
      <c r="L45" s="12">
        <v>0</v>
      </c>
      <c r="M45" s="11">
        <f t="shared" si="3"/>
        <v>2.0166592684198997E-3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T45" s="5">
        <f t="shared" si="5"/>
        <v>1</v>
      </c>
    </row>
    <row r="46" spans="1:20" x14ac:dyDescent="0.25">
      <c r="A46" s="6">
        <v>42767</v>
      </c>
      <c r="B46" s="11">
        <f t="shared" si="1"/>
        <v>1.102775247949728E-2</v>
      </c>
      <c r="C46" s="11">
        <f t="shared" si="4"/>
        <v>0.62226007025870278</v>
      </c>
      <c r="D46" s="11">
        <f t="shared" si="4"/>
        <v>3.2317352370029861E-3</v>
      </c>
      <c r="E46" s="11">
        <f t="shared" si="4"/>
        <v>4.4532518745506264E-3</v>
      </c>
      <c r="F46" s="11">
        <f t="shared" si="4"/>
        <v>8.2015902918851621E-7</v>
      </c>
      <c r="G46" s="11">
        <f t="shared" si="4"/>
        <v>9.3185939761541677E-4</v>
      </c>
      <c r="H46" s="11">
        <f t="shared" si="4"/>
        <v>0.34771477193630629</v>
      </c>
      <c r="I46" s="11">
        <f t="shared" si="4"/>
        <v>8.1588714710530211E-3</v>
      </c>
      <c r="J46" s="11">
        <f t="shared" si="4"/>
        <v>0</v>
      </c>
      <c r="K46" s="12">
        <v>0</v>
      </c>
      <c r="L46" s="12">
        <v>0</v>
      </c>
      <c r="M46" s="11">
        <f t="shared" si="3"/>
        <v>2.2208671862424091E-3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T46" s="5">
        <f t="shared" si="5"/>
        <v>0.99999999999999978</v>
      </c>
    </row>
    <row r="47" spans="1:20" x14ac:dyDescent="0.25">
      <c r="A47" s="6">
        <v>42795</v>
      </c>
      <c r="B47" s="11">
        <f t="shared" ref="B47:J47" si="6">B19/$T19</f>
        <v>1.029525804920382E-2</v>
      </c>
      <c r="C47" s="11">
        <f t="shared" si="6"/>
        <v>0.61224457452705128</v>
      </c>
      <c r="D47" s="11">
        <f t="shared" si="6"/>
        <v>2.9011862277746533E-3</v>
      </c>
      <c r="E47" s="11">
        <f t="shared" si="6"/>
        <v>4.5368903321149371E-3</v>
      </c>
      <c r="F47" s="11">
        <f t="shared" si="6"/>
        <v>6.8280116843451525E-7</v>
      </c>
      <c r="G47" s="11">
        <f t="shared" si="6"/>
        <v>8.7057148975400699E-4</v>
      </c>
      <c r="H47" s="11">
        <f t="shared" si="6"/>
        <v>0.35224297263957322</v>
      </c>
      <c r="I47" s="11">
        <f t="shared" si="6"/>
        <v>1.4640272268762758E-2</v>
      </c>
      <c r="J47" s="11">
        <f t="shared" si="6"/>
        <v>0</v>
      </c>
      <c r="K47" s="12">
        <v>0</v>
      </c>
      <c r="L47" s="12">
        <v>0</v>
      </c>
      <c r="M47" s="11">
        <f t="shared" ref="M47:M49" si="7">(M19+N19+R19)/$T19</f>
        <v>2.2675916645969255E-3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T47" s="5">
        <f t="shared" si="5"/>
        <v>0.99999999999999989</v>
      </c>
    </row>
    <row r="48" spans="1:20" x14ac:dyDescent="0.25">
      <c r="A48" s="6">
        <v>42826</v>
      </c>
      <c r="B48" s="11">
        <f t="shared" ref="B48:J48" si="8">B20/$T20</f>
        <v>8.0248670323615663E-3</v>
      </c>
      <c r="C48" s="11">
        <f t="shared" si="8"/>
        <v>0.61494750766217399</v>
      </c>
      <c r="D48" s="11">
        <f t="shared" si="8"/>
        <v>2.1116688531368707E-3</v>
      </c>
      <c r="E48" s="11">
        <f t="shared" si="8"/>
        <v>4.4968435032047968E-3</v>
      </c>
      <c r="F48" s="11">
        <f t="shared" si="8"/>
        <v>7.212987416622874E-7</v>
      </c>
      <c r="G48" s="11">
        <f t="shared" si="8"/>
        <v>8.3063338302191171E-4</v>
      </c>
      <c r="H48" s="11">
        <f t="shared" si="8"/>
        <v>0.35334675536717725</v>
      </c>
      <c r="I48" s="11">
        <f t="shared" si="8"/>
        <v>1.3995528678005359E-2</v>
      </c>
      <c r="J48" s="11">
        <f t="shared" si="8"/>
        <v>0</v>
      </c>
      <c r="K48" s="12">
        <v>0</v>
      </c>
      <c r="L48" s="12">
        <v>0</v>
      </c>
      <c r="M48" s="11">
        <f t="shared" si="7"/>
        <v>2.2454742221765934E-3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T48" s="5">
        <f t="shared" si="5"/>
        <v>0.99999999999999989</v>
      </c>
    </row>
    <row r="49" spans="1:20" x14ac:dyDescent="0.25">
      <c r="A49" s="6">
        <v>42856</v>
      </c>
      <c r="B49" s="11">
        <f t="shared" ref="B49:J49" si="9">B21/$T21</f>
        <v>6.7315198168645543E-3</v>
      </c>
      <c r="C49" s="11">
        <f t="shared" si="9"/>
        <v>0.60411630705666974</v>
      </c>
      <c r="D49" s="11">
        <f t="shared" si="9"/>
        <v>1.7006684156540483E-3</v>
      </c>
      <c r="E49" s="11">
        <f t="shared" si="9"/>
        <v>4.4006801767355209E-3</v>
      </c>
      <c r="F49" s="11">
        <f t="shared" si="9"/>
        <v>7.4944650761064671E-7</v>
      </c>
      <c r="G49" s="11">
        <f t="shared" si="9"/>
        <v>7.5047481793504272E-4</v>
      </c>
      <c r="H49" s="11">
        <f t="shared" si="9"/>
        <v>0.36486499087174151</v>
      </c>
      <c r="I49" s="11">
        <f t="shared" si="9"/>
        <v>1.5244656986699381E-2</v>
      </c>
      <c r="J49" s="11">
        <f t="shared" si="9"/>
        <v>0</v>
      </c>
      <c r="K49" s="12">
        <v>0</v>
      </c>
      <c r="L49" s="12">
        <v>0</v>
      </c>
      <c r="M49" s="11">
        <f t="shared" si="7"/>
        <v>2.189952411192506E-3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T49" s="5">
        <f t="shared" si="5"/>
        <v>1</v>
      </c>
    </row>
    <row r="50" spans="1:20" x14ac:dyDescent="0.25">
      <c r="A50" s="6">
        <v>42887</v>
      </c>
      <c r="B50" s="11">
        <f t="shared" ref="B50:M61" si="10">B38</f>
        <v>7.9010002222984783E-3</v>
      </c>
      <c r="C50" s="11">
        <f t="shared" si="10"/>
        <v>0.62606743406694687</v>
      </c>
      <c r="D50" s="11">
        <f t="shared" si="10"/>
        <v>0</v>
      </c>
      <c r="E50" s="11">
        <f t="shared" si="10"/>
        <v>3.8621253180113847E-3</v>
      </c>
      <c r="F50" s="11">
        <f t="shared" si="10"/>
        <v>4.8646675121754562E-6</v>
      </c>
      <c r="G50" s="11">
        <f t="shared" si="10"/>
        <v>9.9548230719278489E-4</v>
      </c>
      <c r="H50" s="11">
        <f t="shared" si="10"/>
        <v>0.35096455839600044</v>
      </c>
      <c r="I50" s="11">
        <f t="shared" si="10"/>
        <v>8.1846654099659924E-3</v>
      </c>
      <c r="J50" s="11">
        <f t="shared" si="10"/>
        <v>0</v>
      </c>
      <c r="K50" s="12">
        <v>0</v>
      </c>
      <c r="L50" s="12">
        <v>0</v>
      </c>
      <c r="M50" s="11">
        <f t="shared" ref="M50:M60" si="11">M38</f>
        <v>2.019869612071908E-3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T50" s="5">
        <f t="shared" si="5"/>
        <v>1</v>
      </c>
    </row>
    <row r="51" spans="1:20" x14ac:dyDescent="0.25">
      <c r="A51" s="6">
        <v>42917</v>
      </c>
      <c r="B51" s="11">
        <f t="shared" si="10"/>
        <v>7.63262468312376E-3</v>
      </c>
      <c r="C51" s="11">
        <f t="shared" si="10"/>
        <v>0.63365787375787774</v>
      </c>
      <c r="D51" s="11">
        <f t="shared" si="10"/>
        <v>0</v>
      </c>
      <c r="E51" s="11">
        <f t="shared" si="10"/>
        <v>3.6003803620107515E-3</v>
      </c>
      <c r="F51" s="11">
        <f t="shared" si="10"/>
        <v>3.9930623963488347E-6</v>
      </c>
      <c r="G51" s="11">
        <f t="shared" si="10"/>
        <v>9.9007269070612884E-4</v>
      </c>
      <c r="H51" s="11">
        <f t="shared" si="10"/>
        <v>0.34351895811190553</v>
      </c>
      <c r="I51" s="11">
        <f t="shared" si="10"/>
        <v>8.7202992275463576E-3</v>
      </c>
      <c r="J51" s="11">
        <f t="shared" si="10"/>
        <v>0</v>
      </c>
      <c r="K51" s="12">
        <v>0</v>
      </c>
      <c r="L51" s="12">
        <v>0</v>
      </c>
      <c r="M51" s="11">
        <f t="shared" si="11"/>
        <v>1.8757981044333846E-3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T51" s="5">
        <f t="shared" si="5"/>
        <v>1</v>
      </c>
    </row>
    <row r="52" spans="1:20" x14ac:dyDescent="0.25">
      <c r="A52" s="6">
        <v>42948</v>
      </c>
      <c r="B52" s="11">
        <f t="shared" si="10"/>
        <v>7.4732726903676081E-3</v>
      </c>
      <c r="C52" s="11">
        <f t="shared" si="10"/>
        <v>0.63534521626288543</v>
      </c>
      <c r="D52" s="11">
        <f t="shared" si="10"/>
        <v>0</v>
      </c>
      <c r="E52" s="11">
        <f t="shared" si="10"/>
        <v>3.5079941267504087E-3</v>
      </c>
      <c r="F52" s="11">
        <f t="shared" si="10"/>
        <v>3.9948123852689886E-6</v>
      </c>
      <c r="G52" s="11">
        <f t="shared" si="10"/>
        <v>9.0431436402809145E-4</v>
      </c>
      <c r="H52" s="11">
        <f t="shared" si="10"/>
        <v>0.34192409978743987</v>
      </c>
      <c r="I52" s="11">
        <f t="shared" si="10"/>
        <v>9.0170349360307565E-3</v>
      </c>
      <c r="J52" s="11">
        <f t="shared" si="10"/>
        <v>0</v>
      </c>
      <c r="K52" s="12">
        <v>0</v>
      </c>
      <c r="L52" s="12">
        <v>0</v>
      </c>
      <c r="M52" s="11">
        <f t="shared" si="11"/>
        <v>1.8240730201126228E-3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T52" s="5">
        <f t="shared" si="5"/>
        <v>1</v>
      </c>
    </row>
    <row r="53" spans="1:20" x14ac:dyDescent="0.25">
      <c r="A53" s="6">
        <v>42979</v>
      </c>
      <c r="B53" s="11">
        <f t="shared" si="10"/>
        <v>7.5048278064165684E-3</v>
      </c>
      <c r="C53" s="11">
        <f t="shared" si="10"/>
        <v>0.63752209831493145</v>
      </c>
      <c r="D53" s="11">
        <f t="shared" si="10"/>
        <v>0</v>
      </c>
      <c r="E53" s="11">
        <f t="shared" si="10"/>
        <v>3.5143835967211047E-3</v>
      </c>
      <c r="F53" s="11">
        <f t="shared" si="10"/>
        <v>2.7701412901516841E-6</v>
      </c>
      <c r="G53" s="11">
        <f t="shared" si="10"/>
        <v>9.6751708658644547E-4</v>
      </c>
      <c r="H53" s="11">
        <f t="shared" si="10"/>
        <v>0.34202774425960952</v>
      </c>
      <c r="I53" s="11">
        <f t="shared" si="10"/>
        <v>6.6359291417903222E-3</v>
      </c>
      <c r="J53" s="11">
        <f t="shared" si="10"/>
        <v>0</v>
      </c>
      <c r="K53" s="12">
        <v>0</v>
      </c>
      <c r="L53" s="12">
        <v>0</v>
      </c>
      <c r="M53" s="11">
        <f t="shared" si="11"/>
        <v>1.8247296526544892E-3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T53" s="5">
        <f t="shared" si="5"/>
        <v>1.0000000000000002</v>
      </c>
    </row>
    <row r="54" spans="1:20" x14ac:dyDescent="0.25">
      <c r="A54" s="6">
        <v>43009</v>
      </c>
      <c r="B54" s="11">
        <f t="shared" si="10"/>
        <v>7.8556744307260382E-3</v>
      </c>
      <c r="C54" s="11">
        <f t="shared" si="10"/>
        <v>0.62697898973153687</v>
      </c>
      <c r="D54" s="11">
        <f t="shared" si="10"/>
        <v>1.9153326840497047E-3</v>
      </c>
      <c r="E54" s="11">
        <f t="shared" si="10"/>
        <v>4.1120418762124649E-3</v>
      </c>
      <c r="F54" s="11">
        <f t="shared" si="10"/>
        <v>1.1808513118692081E-6</v>
      </c>
      <c r="G54" s="11">
        <f t="shared" si="10"/>
        <v>7.5133904263269843E-4</v>
      </c>
      <c r="H54" s="11">
        <f t="shared" si="10"/>
        <v>0.347655916899405</v>
      </c>
      <c r="I54" s="11">
        <f t="shared" si="10"/>
        <v>8.5916624063044362E-3</v>
      </c>
      <c r="J54" s="11">
        <f t="shared" si="10"/>
        <v>0</v>
      </c>
      <c r="K54" s="12">
        <v>0</v>
      </c>
      <c r="L54" s="12">
        <v>0</v>
      </c>
      <c r="M54" s="11">
        <f t="shared" si="11"/>
        <v>2.1378620778209193E-3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T54" s="5">
        <f t="shared" si="5"/>
        <v>1</v>
      </c>
    </row>
    <row r="55" spans="1:20" x14ac:dyDescent="0.25">
      <c r="A55" s="6">
        <v>43040</v>
      </c>
      <c r="B55" s="11">
        <f t="shared" si="10"/>
        <v>8.851459711357923E-3</v>
      </c>
      <c r="C55" s="11">
        <f t="shared" si="10"/>
        <v>0.60835136787827171</v>
      </c>
      <c r="D55" s="11">
        <f t="shared" si="10"/>
        <v>1.9933575878944066E-3</v>
      </c>
      <c r="E55" s="11">
        <f t="shared" si="10"/>
        <v>4.5728982630686447E-3</v>
      </c>
      <c r="F55" s="11">
        <f t="shared" si="10"/>
        <v>1.1592342243618145E-6</v>
      </c>
      <c r="G55" s="11">
        <f t="shared" si="10"/>
        <v>8.2832719241078339E-4</v>
      </c>
      <c r="H55" s="11">
        <f t="shared" si="10"/>
        <v>0.36417123990605854</v>
      </c>
      <c r="I55" s="11">
        <f t="shared" si="10"/>
        <v>8.8452016578498445E-3</v>
      </c>
      <c r="J55" s="11">
        <f t="shared" si="10"/>
        <v>0</v>
      </c>
      <c r="K55" s="12">
        <v>0</v>
      </c>
      <c r="L55" s="12">
        <v>0</v>
      </c>
      <c r="M55" s="11">
        <f t="shared" si="11"/>
        <v>2.3849885688637658E-3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T55" s="5">
        <f t="shared" si="5"/>
        <v>1</v>
      </c>
    </row>
    <row r="56" spans="1:20" x14ac:dyDescent="0.25">
      <c r="A56" s="6">
        <v>43070</v>
      </c>
      <c r="B56" s="11">
        <f t="shared" si="10"/>
        <v>1.0569520849277918E-2</v>
      </c>
      <c r="C56" s="11">
        <f t="shared" si="10"/>
        <v>0.61430478050665582</v>
      </c>
      <c r="D56" s="11">
        <f t="shared" si="10"/>
        <v>3.0108061219729873E-3</v>
      </c>
      <c r="E56" s="11">
        <f t="shared" si="10"/>
        <v>4.0841943452679247E-3</v>
      </c>
      <c r="F56" s="11">
        <f t="shared" si="10"/>
        <v>1.1081451556589256E-6</v>
      </c>
      <c r="G56" s="11">
        <f t="shared" si="10"/>
        <v>9.256732829106796E-4</v>
      </c>
      <c r="H56" s="11">
        <f t="shared" si="10"/>
        <v>0.35698681031441776</v>
      </c>
      <c r="I56" s="11">
        <f t="shared" si="10"/>
        <v>7.9881088421466066E-3</v>
      </c>
      <c r="J56" s="11">
        <f t="shared" si="10"/>
        <v>0</v>
      </c>
      <c r="K56" s="12">
        <v>0</v>
      </c>
      <c r="L56" s="12">
        <v>0</v>
      </c>
      <c r="M56" s="11">
        <f t="shared" si="11"/>
        <v>2.1289975921947044E-3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T56" s="5">
        <f t="shared" si="5"/>
        <v>1</v>
      </c>
    </row>
    <row r="57" spans="1:20" x14ac:dyDescent="0.25">
      <c r="A57" s="6">
        <v>43101</v>
      </c>
      <c r="B57" s="11">
        <f t="shared" si="10"/>
        <v>1.1650364432003107E-2</v>
      </c>
      <c r="C57" s="11">
        <f t="shared" si="10"/>
        <v>0.62876905365892866</v>
      </c>
      <c r="D57" s="11">
        <f t="shared" si="10"/>
        <v>4.017089850444887E-3</v>
      </c>
      <c r="E57" s="11">
        <f t="shared" si="10"/>
        <v>4.0227463881672178E-3</v>
      </c>
      <c r="F57" s="11">
        <f t="shared" si="10"/>
        <v>8.5246413561885393E-7</v>
      </c>
      <c r="G57" s="11">
        <f t="shared" si="10"/>
        <v>9.0087931834928177E-4</v>
      </c>
      <c r="H57" s="11">
        <f t="shared" si="10"/>
        <v>0.33935148049956021</v>
      </c>
      <c r="I57" s="11">
        <f t="shared" si="10"/>
        <v>9.2708741199911144E-3</v>
      </c>
      <c r="J57" s="11">
        <f t="shared" si="10"/>
        <v>0</v>
      </c>
      <c r="K57" s="12">
        <v>0</v>
      </c>
      <c r="L57" s="12">
        <v>0</v>
      </c>
      <c r="M57" s="11">
        <f t="shared" si="11"/>
        <v>2.0166592684198997E-3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T57" s="5">
        <f t="shared" si="5"/>
        <v>1</v>
      </c>
    </row>
    <row r="58" spans="1:20" x14ac:dyDescent="0.25">
      <c r="A58" s="6">
        <v>43132</v>
      </c>
      <c r="B58" s="11">
        <f t="shared" si="10"/>
        <v>1.102775247949728E-2</v>
      </c>
      <c r="C58" s="11">
        <f t="shared" si="10"/>
        <v>0.62226007025870278</v>
      </c>
      <c r="D58" s="11">
        <f t="shared" si="10"/>
        <v>3.2317352370029861E-3</v>
      </c>
      <c r="E58" s="11">
        <f t="shared" si="10"/>
        <v>4.4532518745506264E-3</v>
      </c>
      <c r="F58" s="11">
        <f t="shared" si="10"/>
        <v>8.2015902918851621E-7</v>
      </c>
      <c r="G58" s="11">
        <f t="shared" si="10"/>
        <v>9.3185939761541677E-4</v>
      </c>
      <c r="H58" s="11">
        <f t="shared" si="10"/>
        <v>0.34771477193630629</v>
      </c>
      <c r="I58" s="11">
        <f t="shared" si="10"/>
        <v>8.1588714710530211E-3</v>
      </c>
      <c r="J58" s="11">
        <f t="shared" si="10"/>
        <v>0</v>
      </c>
      <c r="K58" s="12">
        <v>0</v>
      </c>
      <c r="L58" s="12">
        <v>0</v>
      </c>
      <c r="M58" s="11">
        <f t="shared" si="11"/>
        <v>2.2208671862424091E-3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T58" s="5">
        <f t="shared" si="5"/>
        <v>0.99999999999999978</v>
      </c>
    </row>
    <row r="59" spans="1:20" x14ac:dyDescent="0.25">
      <c r="A59" s="6">
        <v>43160</v>
      </c>
      <c r="B59" s="11">
        <f t="shared" si="10"/>
        <v>1.029525804920382E-2</v>
      </c>
      <c r="C59" s="11">
        <f t="shared" si="10"/>
        <v>0.61224457452705128</v>
      </c>
      <c r="D59" s="11">
        <f t="shared" si="10"/>
        <v>2.9011862277746533E-3</v>
      </c>
      <c r="E59" s="11">
        <f t="shared" si="10"/>
        <v>4.5368903321149371E-3</v>
      </c>
      <c r="F59" s="11">
        <f t="shared" si="10"/>
        <v>6.8280116843451525E-7</v>
      </c>
      <c r="G59" s="11">
        <f t="shared" si="10"/>
        <v>8.7057148975400699E-4</v>
      </c>
      <c r="H59" s="11">
        <f t="shared" si="10"/>
        <v>0.35224297263957322</v>
      </c>
      <c r="I59" s="11">
        <f t="shared" si="10"/>
        <v>1.4640272268762758E-2</v>
      </c>
      <c r="J59" s="11">
        <f t="shared" si="10"/>
        <v>0</v>
      </c>
      <c r="K59" s="12">
        <v>0</v>
      </c>
      <c r="L59" s="12">
        <v>0</v>
      </c>
      <c r="M59" s="11">
        <f t="shared" si="11"/>
        <v>2.2675916645969255E-3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T59" s="5">
        <f t="shared" si="5"/>
        <v>0.99999999999999989</v>
      </c>
    </row>
    <row r="60" spans="1:20" x14ac:dyDescent="0.25">
      <c r="A60" s="6">
        <v>43191</v>
      </c>
      <c r="B60" s="11">
        <f t="shared" si="10"/>
        <v>8.0248670323615663E-3</v>
      </c>
      <c r="C60" s="11">
        <f t="shared" si="10"/>
        <v>0.61494750766217399</v>
      </c>
      <c r="D60" s="11">
        <f t="shared" si="10"/>
        <v>2.1116688531368707E-3</v>
      </c>
      <c r="E60" s="11">
        <f t="shared" si="10"/>
        <v>4.4968435032047968E-3</v>
      </c>
      <c r="F60" s="11">
        <f t="shared" si="10"/>
        <v>7.212987416622874E-7</v>
      </c>
      <c r="G60" s="11">
        <f t="shared" si="10"/>
        <v>8.3063338302191171E-4</v>
      </c>
      <c r="H60" s="11">
        <f t="shared" si="10"/>
        <v>0.35334675536717725</v>
      </c>
      <c r="I60" s="11">
        <f t="shared" si="10"/>
        <v>1.3995528678005359E-2</v>
      </c>
      <c r="J60" s="11">
        <f t="shared" si="10"/>
        <v>0</v>
      </c>
      <c r="K60" s="12">
        <v>0</v>
      </c>
      <c r="L60" s="12">
        <v>0</v>
      </c>
      <c r="M60" s="11">
        <f t="shared" si="11"/>
        <v>2.2454742221765934E-3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T60" s="5">
        <f t="shared" si="5"/>
        <v>0.99999999999999989</v>
      </c>
    </row>
    <row r="61" spans="1:20" x14ac:dyDescent="0.25">
      <c r="A61" s="6">
        <v>43221</v>
      </c>
      <c r="B61" s="11">
        <f t="shared" si="10"/>
        <v>6.7315198168645543E-3</v>
      </c>
      <c r="C61" s="11">
        <f t="shared" si="10"/>
        <v>0.60411630705666974</v>
      </c>
      <c r="D61" s="11">
        <f t="shared" si="10"/>
        <v>1.7006684156540483E-3</v>
      </c>
      <c r="E61" s="11">
        <f t="shared" si="10"/>
        <v>4.4006801767355209E-3</v>
      </c>
      <c r="F61" s="11">
        <f t="shared" si="10"/>
        <v>7.4944650761064671E-7</v>
      </c>
      <c r="G61" s="11">
        <f t="shared" si="10"/>
        <v>7.5047481793504272E-4</v>
      </c>
      <c r="H61" s="11">
        <f t="shared" si="10"/>
        <v>0.36486499087174151</v>
      </c>
      <c r="I61" s="11">
        <f t="shared" si="10"/>
        <v>1.5244656986699381E-2</v>
      </c>
      <c r="J61" s="11">
        <f t="shared" si="10"/>
        <v>0</v>
      </c>
      <c r="K61" s="12">
        <v>0</v>
      </c>
      <c r="L61" s="12">
        <v>0</v>
      </c>
      <c r="M61" s="11">
        <f t="shared" si="10"/>
        <v>2.189952411192506E-3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T61" s="5">
        <f t="shared" si="5"/>
        <v>1</v>
      </c>
    </row>
    <row r="62" spans="1:20" x14ac:dyDescent="0.25">
      <c r="A62" s="6">
        <v>43252</v>
      </c>
      <c r="B62" s="11">
        <f t="shared" ref="B62:M68" si="12">B50</f>
        <v>7.9010002222984783E-3</v>
      </c>
      <c r="C62" s="11">
        <f t="shared" si="12"/>
        <v>0.62606743406694687</v>
      </c>
      <c r="D62" s="11">
        <f t="shared" si="12"/>
        <v>0</v>
      </c>
      <c r="E62" s="11">
        <f t="shared" si="12"/>
        <v>3.8621253180113847E-3</v>
      </c>
      <c r="F62" s="11">
        <f t="shared" si="12"/>
        <v>4.8646675121754562E-6</v>
      </c>
      <c r="G62" s="11">
        <f t="shared" si="12"/>
        <v>9.9548230719278489E-4</v>
      </c>
      <c r="H62" s="11">
        <f t="shared" si="12"/>
        <v>0.35096455839600044</v>
      </c>
      <c r="I62" s="11">
        <f t="shared" si="12"/>
        <v>8.1846654099659924E-3</v>
      </c>
      <c r="J62" s="11">
        <f t="shared" si="12"/>
        <v>0</v>
      </c>
      <c r="K62" s="12">
        <v>0</v>
      </c>
      <c r="L62" s="12">
        <v>0</v>
      </c>
      <c r="M62" s="11">
        <f t="shared" si="12"/>
        <v>2.019869612071908E-3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T62" s="5">
        <f t="shared" si="5"/>
        <v>1</v>
      </c>
    </row>
    <row r="63" spans="1:20" x14ac:dyDescent="0.25">
      <c r="A63" s="6">
        <v>43282</v>
      </c>
      <c r="B63" s="11">
        <f t="shared" si="12"/>
        <v>7.63262468312376E-3</v>
      </c>
      <c r="C63" s="11">
        <f t="shared" si="12"/>
        <v>0.63365787375787774</v>
      </c>
      <c r="D63" s="11">
        <f t="shared" si="12"/>
        <v>0</v>
      </c>
      <c r="E63" s="11">
        <f t="shared" si="12"/>
        <v>3.6003803620107515E-3</v>
      </c>
      <c r="F63" s="11">
        <f t="shared" si="12"/>
        <v>3.9930623963488347E-6</v>
      </c>
      <c r="G63" s="11">
        <f t="shared" si="12"/>
        <v>9.9007269070612884E-4</v>
      </c>
      <c r="H63" s="11">
        <f t="shared" si="12"/>
        <v>0.34351895811190553</v>
      </c>
      <c r="I63" s="11">
        <f t="shared" si="12"/>
        <v>8.7202992275463576E-3</v>
      </c>
      <c r="J63" s="11">
        <f t="shared" si="12"/>
        <v>0</v>
      </c>
      <c r="K63" s="12">
        <v>0</v>
      </c>
      <c r="L63" s="12">
        <v>0</v>
      </c>
      <c r="M63" s="11">
        <f t="shared" si="12"/>
        <v>1.8757981044333846E-3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T63" s="5">
        <f t="shared" si="5"/>
        <v>1</v>
      </c>
    </row>
    <row r="64" spans="1:20" x14ac:dyDescent="0.25">
      <c r="A64" s="6">
        <v>43313</v>
      </c>
      <c r="B64" s="11">
        <f t="shared" si="12"/>
        <v>7.4732726903676081E-3</v>
      </c>
      <c r="C64" s="11">
        <f t="shared" si="12"/>
        <v>0.63534521626288543</v>
      </c>
      <c r="D64" s="11">
        <f t="shared" si="12"/>
        <v>0</v>
      </c>
      <c r="E64" s="11">
        <f t="shared" si="12"/>
        <v>3.5079941267504087E-3</v>
      </c>
      <c r="F64" s="11">
        <f t="shared" si="12"/>
        <v>3.9948123852689886E-6</v>
      </c>
      <c r="G64" s="11">
        <f t="shared" si="12"/>
        <v>9.0431436402809145E-4</v>
      </c>
      <c r="H64" s="11">
        <f t="shared" si="12"/>
        <v>0.34192409978743987</v>
      </c>
      <c r="I64" s="11">
        <f t="shared" si="12"/>
        <v>9.0170349360307565E-3</v>
      </c>
      <c r="J64" s="11">
        <f t="shared" si="12"/>
        <v>0</v>
      </c>
      <c r="K64" s="12">
        <v>0</v>
      </c>
      <c r="L64" s="12">
        <v>0</v>
      </c>
      <c r="M64" s="11">
        <f t="shared" si="12"/>
        <v>1.8240730201126228E-3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T64" s="5">
        <f t="shared" si="5"/>
        <v>1</v>
      </c>
    </row>
    <row r="65" spans="1:21" x14ac:dyDescent="0.25">
      <c r="A65" s="6">
        <v>43344</v>
      </c>
      <c r="B65" s="11">
        <f t="shared" si="12"/>
        <v>7.5048278064165684E-3</v>
      </c>
      <c r="C65" s="11">
        <f t="shared" si="12"/>
        <v>0.63752209831493145</v>
      </c>
      <c r="D65" s="11">
        <f t="shared" si="12"/>
        <v>0</v>
      </c>
      <c r="E65" s="11">
        <f t="shared" si="12"/>
        <v>3.5143835967211047E-3</v>
      </c>
      <c r="F65" s="11">
        <f t="shared" si="12"/>
        <v>2.7701412901516841E-6</v>
      </c>
      <c r="G65" s="11">
        <f t="shared" si="12"/>
        <v>9.6751708658644547E-4</v>
      </c>
      <c r="H65" s="11">
        <f t="shared" si="12"/>
        <v>0.34202774425960952</v>
      </c>
      <c r="I65" s="11">
        <f t="shared" si="12"/>
        <v>6.6359291417903222E-3</v>
      </c>
      <c r="J65" s="11">
        <f t="shared" si="12"/>
        <v>0</v>
      </c>
      <c r="K65" s="12">
        <v>0</v>
      </c>
      <c r="L65" s="12">
        <v>0</v>
      </c>
      <c r="M65" s="11">
        <f t="shared" si="12"/>
        <v>1.8247296526544892E-3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T65" s="5">
        <f t="shared" si="5"/>
        <v>1.0000000000000002</v>
      </c>
    </row>
    <row r="66" spans="1:21" x14ac:dyDescent="0.25">
      <c r="A66" s="6">
        <v>43374</v>
      </c>
      <c r="B66" s="11">
        <f t="shared" si="12"/>
        <v>7.8556744307260382E-3</v>
      </c>
      <c r="C66" s="11">
        <f t="shared" si="12"/>
        <v>0.62697898973153687</v>
      </c>
      <c r="D66" s="11">
        <f t="shared" si="12"/>
        <v>1.9153326840497047E-3</v>
      </c>
      <c r="E66" s="11">
        <f t="shared" si="12"/>
        <v>4.1120418762124649E-3</v>
      </c>
      <c r="F66" s="11">
        <f t="shared" si="12"/>
        <v>1.1808513118692081E-6</v>
      </c>
      <c r="G66" s="11">
        <f t="shared" si="12"/>
        <v>7.5133904263269843E-4</v>
      </c>
      <c r="H66" s="11">
        <f t="shared" si="12"/>
        <v>0.347655916899405</v>
      </c>
      <c r="I66" s="11">
        <f t="shared" si="12"/>
        <v>8.5916624063044362E-3</v>
      </c>
      <c r="J66" s="11">
        <f t="shared" si="12"/>
        <v>0</v>
      </c>
      <c r="K66" s="12">
        <v>0</v>
      </c>
      <c r="L66" s="12">
        <v>0</v>
      </c>
      <c r="M66" s="11">
        <f t="shared" si="12"/>
        <v>2.1378620778209193E-3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T66" s="5">
        <f t="shared" si="5"/>
        <v>1</v>
      </c>
    </row>
    <row r="67" spans="1:21" x14ac:dyDescent="0.25">
      <c r="A67" s="6">
        <v>43405</v>
      </c>
      <c r="B67" s="11">
        <f t="shared" si="12"/>
        <v>8.851459711357923E-3</v>
      </c>
      <c r="C67" s="11">
        <f t="shared" si="12"/>
        <v>0.60835136787827171</v>
      </c>
      <c r="D67" s="11">
        <f t="shared" si="12"/>
        <v>1.9933575878944066E-3</v>
      </c>
      <c r="E67" s="11">
        <f t="shared" si="12"/>
        <v>4.5728982630686447E-3</v>
      </c>
      <c r="F67" s="11">
        <f t="shared" si="12"/>
        <v>1.1592342243618145E-6</v>
      </c>
      <c r="G67" s="11">
        <f t="shared" si="12"/>
        <v>8.2832719241078339E-4</v>
      </c>
      <c r="H67" s="11">
        <f t="shared" si="12"/>
        <v>0.36417123990605854</v>
      </c>
      <c r="I67" s="11">
        <f t="shared" si="12"/>
        <v>8.8452016578498445E-3</v>
      </c>
      <c r="J67" s="11">
        <f t="shared" si="12"/>
        <v>0</v>
      </c>
      <c r="K67" s="12">
        <v>0</v>
      </c>
      <c r="L67" s="12">
        <v>0</v>
      </c>
      <c r="M67" s="11">
        <f t="shared" si="12"/>
        <v>2.3849885688637658E-3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T67" s="5">
        <f t="shared" si="5"/>
        <v>1</v>
      </c>
    </row>
    <row r="68" spans="1:21" x14ac:dyDescent="0.25">
      <c r="A68" s="6">
        <v>43435</v>
      </c>
      <c r="B68" s="11">
        <f t="shared" si="12"/>
        <v>1.0569520849277918E-2</v>
      </c>
      <c r="C68" s="11">
        <f t="shared" si="12"/>
        <v>0.61430478050665582</v>
      </c>
      <c r="D68" s="11">
        <f t="shared" si="12"/>
        <v>3.0108061219729873E-3</v>
      </c>
      <c r="E68" s="11">
        <f t="shared" si="12"/>
        <v>4.0841943452679247E-3</v>
      </c>
      <c r="F68" s="11">
        <f t="shared" si="12"/>
        <v>1.1081451556589256E-6</v>
      </c>
      <c r="G68" s="11">
        <f t="shared" si="12"/>
        <v>9.256732829106796E-4</v>
      </c>
      <c r="H68" s="11">
        <f t="shared" si="12"/>
        <v>0.35698681031441776</v>
      </c>
      <c r="I68" s="11">
        <f t="shared" si="12"/>
        <v>7.9881088421466066E-3</v>
      </c>
      <c r="J68" s="11">
        <f t="shared" si="12"/>
        <v>0</v>
      </c>
      <c r="K68" s="12">
        <v>0</v>
      </c>
      <c r="L68" s="12">
        <v>0</v>
      </c>
      <c r="M68" s="11">
        <f t="shared" si="12"/>
        <v>2.1289975921947044E-3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T68" s="5">
        <f t="shared" si="5"/>
        <v>1</v>
      </c>
    </row>
    <row r="69" spans="1:21" x14ac:dyDescent="0.25">
      <c r="A69" s="6">
        <v>43466</v>
      </c>
      <c r="B69" s="11">
        <f t="shared" ref="B69:J69" si="13">B57</f>
        <v>1.1650364432003107E-2</v>
      </c>
      <c r="C69" s="11">
        <f t="shared" si="13"/>
        <v>0.62876905365892866</v>
      </c>
      <c r="D69" s="11">
        <f t="shared" si="13"/>
        <v>4.017089850444887E-3</v>
      </c>
      <c r="E69" s="11">
        <f t="shared" si="13"/>
        <v>4.0227463881672178E-3</v>
      </c>
      <c r="F69" s="11">
        <f t="shared" si="13"/>
        <v>8.5246413561885393E-7</v>
      </c>
      <c r="G69" s="11">
        <f t="shared" si="13"/>
        <v>9.0087931834928177E-4</v>
      </c>
      <c r="H69" s="11">
        <f t="shared" si="13"/>
        <v>0.33935148049956021</v>
      </c>
      <c r="I69" s="11">
        <f t="shared" si="13"/>
        <v>9.2708741199911144E-3</v>
      </c>
      <c r="J69" s="11">
        <f t="shared" si="13"/>
        <v>0</v>
      </c>
      <c r="K69" s="12">
        <v>0</v>
      </c>
      <c r="L69" s="12">
        <v>0</v>
      </c>
      <c r="M69" s="11">
        <f t="shared" ref="M69" si="14">M57</f>
        <v>2.0166592684198997E-3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T69" s="5">
        <f t="shared" ref="T69:T71" si="15">SUM(B69:S69)</f>
        <v>1</v>
      </c>
    </row>
    <row r="70" spans="1:21" x14ac:dyDescent="0.25">
      <c r="A70" s="6">
        <v>43497</v>
      </c>
      <c r="B70" s="11">
        <f t="shared" ref="B70:J70" si="16">B58</f>
        <v>1.102775247949728E-2</v>
      </c>
      <c r="C70" s="11">
        <f t="shared" si="16"/>
        <v>0.62226007025870278</v>
      </c>
      <c r="D70" s="11">
        <f t="shared" si="16"/>
        <v>3.2317352370029861E-3</v>
      </c>
      <c r="E70" s="11">
        <f t="shared" si="16"/>
        <v>4.4532518745506264E-3</v>
      </c>
      <c r="F70" s="11">
        <f t="shared" si="16"/>
        <v>8.2015902918851621E-7</v>
      </c>
      <c r="G70" s="11">
        <f t="shared" si="16"/>
        <v>9.3185939761541677E-4</v>
      </c>
      <c r="H70" s="11">
        <f t="shared" si="16"/>
        <v>0.34771477193630629</v>
      </c>
      <c r="I70" s="11">
        <f t="shared" si="16"/>
        <v>8.1588714710530211E-3</v>
      </c>
      <c r="J70" s="11">
        <f t="shared" si="16"/>
        <v>0</v>
      </c>
      <c r="K70" s="12">
        <v>0</v>
      </c>
      <c r="L70" s="12">
        <v>0</v>
      </c>
      <c r="M70" s="11">
        <f t="shared" ref="M70" si="17">M58</f>
        <v>2.2208671862424091E-3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T70" s="5">
        <f t="shared" si="15"/>
        <v>0.99999999999999978</v>
      </c>
    </row>
    <row r="71" spans="1:21" x14ac:dyDescent="0.25">
      <c r="A71" s="6">
        <v>43525</v>
      </c>
      <c r="B71" s="11">
        <f t="shared" ref="B71:J71" si="18">B59</f>
        <v>1.029525804920382E-2</v>
      </c>
      <c r="C71" s="11">
        <f t="shared" si="18"/>
        <v>0.61224457452705128</v>
      </c>
      <c r="D71" s="11">
        <f t="shared" si="18"/>
        <v>2.9011862277746533E-3</v>
      </c>
      <c r="E71" s="11">
        <f t="shared" si="18"/>
        <v>4.5368903321149371E-3</v>
      </c>
      <c r="F71" s="11">
        <f t="shared" si="18"/>
        <v>6.8280116843451525E-7</v>
      </c>
      <c r="G71" s="11">
        <f t="shared" si="18"/>
        <v>8.7057148975400699E-4</v>
      </c>
      <c r="H71" s="11">
        <f t="shared" si="18"/>
        <v>0.35224297263957322</v>
      </c>
      <c r="I71" s="11">
        <f t="shared" si="18"/>
        <v>1.4640272268762758E-2</v>
      </c>
      <c r="J71" s="11">
        <f t="shared" si="18"/>
        <v>0</v>
      </c>
      <c r="K71" s="12">
        <v>0</v>
      </c>
      <c r="L71" s="12">
        <v>0</v>
      </c>
      <c r="M71" s="11">
        <f t="shared" ref="M71" si="19">M59</f>
        <v>2.2675916645969255E-3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T71" s="5">
        <f t="shared" si="15"/>
        <v>0.99999999999999989</v>
      </c>
    </row>
    <row r="74" spans="1:2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T74" s="2"/>
    </row>
    <row r="75" spans="1:2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T75" s="2"/>
    </row>
    <row r="76" spans="1:2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T76" s="2"/>
    </row>
    <row r="77" spans="1:2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T77" s="2"/>
    </row>
    <row r="78" spans="1:2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T78" s="2"/>
    </row>
    <row r="79" spans="1:21" x14ac:dyDescent="0.25">
      <c r="B79" t="s">
        <v>68</v>
      </c>
    </row>
    <row r="80" spans="1:21" x14ac:dyDescent="0.25">
      <c r="A80" t="s">
        <v>21</v>
      </c>
      <c r="B80" t="s">
        <v>0</v>
      </c>
      <c r="C80" t="s">
        <v>23</v>
      </c>
      <c r="D80" t="s">
        <v>24</v>
      </c>
      <c r="E80" t="s">
        <v>25</v>
      </c>
      <c r="F80" t="s">
        <v>26</v>
      </c>
      <c r="G80" t="s">
        <v>27</v>
      </c>
      <c r="H80" t="s">
        <v>28</v>
      </c>
      <c r="I80" t="s">
        <v>29</v>
      </c>
      <c r="J80" t="s">
        <v>30</v>
      </c>
      <c r="K80" t="s">
        <v>31</v>
      </c>
      <c r="L80" t="s">
        <v>14</v>
      </c>
      <c r="M80" t="s">
        <v>32</v>
      </c>
      <c r="N80" t="s">
        <v>33</v>
      </c>
      <c r="O80" t="s">
        <v>34</v>
      </c>
      <c r="P80" t="s">
        <v>35</v>
      </c>
      <c r="Q80" t="s">
        <v>36</v>
      </c>
      <c r="R80" t="s">
        <v>41</v>
      </c>
      <c r="T80" t="s">
        <v>13</v>
      </c>
      <c r="U80" t="s">
        <v>69</v>
      </c>
    </row>
    <row r="81" spans="1:21" x14ac:dyDescent="0.25">
      <c r="A81" t="s">
        <v>1</v>
      </c>
      <c r="B81" s="11">
        <f>B5/$U81</f>
        <v>1.1466611818201574E-2</v>
      </c>
      <c r="C81" s="11">
        <f t="shared" ref="C81:L81" si="20">C5/$U81</f>
        <v>0.62511016212423198</v>
      </c>
      <c r="D81" s="11">
        <f t="shared" si="20"/>
        <v>3.6897252920765592E-3</v>
      </c>
      <c r="E81" s="11">
        <f t="shared" si="20"/>
        <v>4.0791310826881816E-3</v>
      </c>
      <c r="F81" s="11">
        <f t="shared" si="20"/>
        <v>8.8864854087544969E-7</v>
      </c>
      <c r="G81" s="11">
        <f t="shared" si="20"/>
        <v>4.4787078597812776E-3</v>
      </c>
      <c r="H81" s="11">
        <f t="shared" si="20"/>
        <v>0.34042416972153067</v>
      </c>
      <c r="I81" s="11">
        <f t="shared" si="20"/>
        <v>8.3710369405543411E-3</v>
      </c>
      <c r="J81" s="11">
        <f t="shared" si="20"/>
        <v>0</v>
      </c>
      <c r="K81" s="11">
        <f t="shared" si="20"/>
        <v>6.786043403048889E-7</v>
      </c>
      <c r="L81" s="11">
        <f t="shared" si="20"/>
        <v>7.6924649147418474E-5</v>
      </c>
      <c r="M81" s="11">
        <f>(M5+N5+R5)/$U81</f>
        <v>2.1615648680716414E-3</v>
      </c>
      <c r="N81" s="12">
        <v>0</v>
      </c>
      <c r="O81" s="11">
        <f t="shared" ref="O81:Q81" si="21">O5/$U81</f>
        <v>0</v>
      </c>
      <c r="P81" s="11">
        <f t="shared" si="21"/>
        <v>0</v>
      </c>
      <c r="Q81" s="11">
        <f t="shared" si="21"/>
        <v>1.4039839083522217E-4</v>
      </c>
      <c r="R81" s="12">
        <v>0</v>
      </c>
      <c r="T81" s="5">
        <f t="shared" ref="T81:T82" si="22">SUM(B81:R81)</f>
        <v>1</v>
      </c>
      <c r="U81" s="2">
        <f>SUM(B5:R5)</f>
        <v>123783470</v>
      </c>
    </row>
    <row r="82" spans="1:21" x14ac:dyDescent="0.25">
      <c r="A82" t="s">
        <v>2</v>
      </c>
      <c r="B82" s="11">
        <f t="shared" ref="B82:L82" si="23">B6/$U82</f>
        <v>1.1396371527920016E-2</v>
      </c>
      <c r="C82" s="11">
        <f t="shared" si="23"/>
        <v>0.62631221772943368</v>
      </c>
      <c r="D82" s="11">
        <f t="shared" si="23"/>
        <v>4.076903693412709E-3</v>
      </c>
      <c r="E82" s="11">
        <f t="shared" si="23"/>
        <v>4.304728307489211E-3</v>
      </c>
      <c r="F82" s="11">
        <f t="shared" si="23"/>
        <v>8.6106672236375871E-7</v>
      </c>
      <c r="G82" s="11">
        <f t="shared" si="23"/>
        <v>4.6102109094272132E-3</v>
      </c>
      <c r="H82" s="11">
        <f t="shared" si="23"/>
        <v>0.3360796274946925</v>
      </c>
      <c r="I82" s="11">
        <f t="shared" si="23"/>
        <v>1.0727731904471826E-2</v>
      </c>
      <c r="J82" s="11">
        <f t="shared" si="23"/>
        <v>0</v>
      </c>
      <c r="K82" s="11">
        <f t="shared" si="23"/>
        <v>7.161346997876806E-7</v>
      </c>
      <c r="L82" s="11">
        <f t="shared" si="23"/>
        <v>8.1178983468789223E-5</v>
      </c>
      <c r="M82" s="11">
        <f t="shared" ref="M82:M97" si="24">(M6+N6+R6)/$U82</f>
        <v>2.2603512986834229E-3</v>
      </c>
      <c r="N82" s="12">
        <v>0</v>
      </c>
      <c r="O82" s="11">
        <f t="shared" ref="O82:Q82" si="25">O6/$U82</f>
        <v>0</v>
      </c>
      <c r="P82" s="11">
        <f t="shared" si="25"/>
        <v>0</v>
      </c>
      <c r="Q82" s="11">
        <f t="shared" si="25"/>
        <v>1.4910094957841364E-4</v>
      </c>
      <c r="R82" s="12">
        <v>0</v>
      </c>
      <c r="T82" s="5">
        <f t="shared" si="22"/>
        <v>1</v>
      </c>
      <c r="U82" s="2">
        <f t="shared" ref="U82:U97" si="26">SUM(B6:R6)</f>
        <v>117296369</v>
      </c>
    </row>
    <row r="83" spans="1:21" x14ac:dyDescent="0.25">
      <c r="A83" t="s">
        <v>3</v>
      </c>
      <c r="B83" s="11">
        <f t="shared" ref="B83:L83" si="27">B7/$U83</f>
        <v>1.0989624685839769E-2</v>
      </c>
      <c r="C83" s="11">
        <f t="shared" si="27"/>
        <v>0.61807821188420242</v>
      </c>
      <c r="D83" s="11">
        <f t="shared" si="27"/>
        <v>2.8890038468642716E-3</v>
      </c>
      <c r="E83" s="11">
        <f t="shared" si="27"/>
        <v>4.4372104911706385E-3</v>
      </c>
      <c r="F83" s="11">
        <f t="shared" si="27"/>
        <v>9.666570033188234E-7</v>
      </c>
      <c r="G83" s="11">
        <f t="shared" si="27"/>
        <v>5.3073248232307288E-3</v>
      </c>
      <c r="H83" s="11">
        <f t="shared" si="27"/>
        <v>0.3493890521225938</v>
      </c>
      <c r="I83" s="11">
        <f t="shared" si="27"/>
        <v>6.3419290260919269E-3</v>
      </c>
      <c r="J83" s="11">
        <f t="shared" si="27"/>
        <v>0</v>
      </c>
      <c r="K83" s="11">
        <f t="shared" si="27"/>
        <v>7.3817443889801068E-7</v>
      </c>
      <c r="L83" s="11">
        <f t="shared" si="27"/>
        <v>8.367734532365306E-5</v>
      </c>
      <c r="M83" s="11">
        <f t="shared" si="24"/>
        <v>2.3285712675037745E-3</v>
      </c>
      <c r="N83" s="12">
        <v>0</v>
      </c>
      <c r="O83" s="11">
        <f t="shared" ref="O83:Q83" si="28">O7/$U83</f>
        <v>0</v>
      </c>
      <c r="P83" s="11">
        <f t="shared" si="28"/>
        <v>0</v>
      </c>
      <c r="Q83" s="11">
        <f t="shared" si="28"/>
        <v>1.5368967573675367E-4</v>
      </c>
      <c r="R83" s="12">
        <v>0</v>
      </c>
      <c r="T83" s="5">
        <f>SUM(B83:R83)</f>
        <v>0.99999999999999989</v>
      </c>
      <c r="U83" s="2">
        <f t="shared" si="26"/>
        <v>113794241</v>
      </c>
    </row>
    <row r="84" spans="1:21" x14ac:dyDescent="0.25">
      <c r="A84" t="s">
        <v>4</v>
      </c>
      <c r="B84" s="11">
        <f t="shared" ref="B84:L84" si="29">B8/$U84</f>
        <v>9.8741123685990324E-3</v>
      </c>
      <c r="C84" s="11">
        <f t="shared" si="29"/>
        <v>0.61547744336068233</v>
      </c>
      <c r="D84" s="11">
        <f t="shared" si="29"/>
        <v>2.6094688303866338E-3</v>
      </c>
      <c r="E84" s="11">
        <f t="shared" si="29"/>
        <v>4.5485964665371841E-3</v>
      </c>
      <c r="F84" s="11">
        <f t="shared" si="29"/>
        <v>7.837297770354546E-7</v>
      </c>
      <c r="G84" s="11">
        <f t="shared" si="29"/>
        <v>5.080325590896894E-3</v>
      </c>
      <c r="H84" s="11">
        <f t="shared" si="29"/>
        <v>0.35332841793631714</v>
      </c>
      <c r="I84" s="11">
        <f t="shared" si="29"/>
        <v>6.4535823112513626E-3</v>
      </c>
      <c r="J84" s="11">
        <f t="shared" si="29"/>
        <v>0</v>
      </c>
      <c r="K84" s="11">
        <f t="shared" si="29"/>
        <v>7.567046123100941E-7</v>
      </c>
      <c r="L84" s="11">
        <f t="shared" si="29"/>
        <v>8.5777872838294238E-5</v>
      </c>
      <c r="M84" s="11">
        <f t="shared" si="24"/>
        <v>2.3811332136220633E-3</v>
      </c>
      <c r="N84" s="12">
        <v>0</v>
      </c>
      <c r="O84" s="11">
        <f t="shared" ref="O84:Q84" si="30">O8/$U84</f>
        <v>0</v>
      </c>
      <c r="P84" s="11">
        <f t="shared" si="30"/>
        <v>0</v>
      </c>
      <c r="Q84" s="11">
        <f t="shared" si="30"/>
        <v>1.5960161447973735E-4</v>
      </c>
      <c r="R84" s="12">
        <v>0</v>
      </c>
      <c r="T84" s="5">
        <f t="shared" ref="T84:T97" si="31">SUM(B84:R84)</f>
        <v>1</v>
      </c>
      <c r="U84" s="2">
        <f t="shared" si="26"/>
        <v>111007649</v>
      </c>
    </row>
    <row r="85" spans="1:21" x14ac:dyDescent="0.25">
      <c r="A85" t="s">
        <v>5</v>
      </c>
      <c r="B85" s="11">
        <f t="shared" ref="B85:L85" si="32">B9/$U85</f>
        <v>8.8445953051122638E-3</v>
      </c>
      <c r="C85" s="11">
        <f t="shared" si="32"/>
        <v>0.60788593261207446</v>
      </c>
      <c r="D85" s="11">
        <f t="shared" si="32"/>
        <v>2.1388070732230985E-3</v>
      </c>
      <c r="E85" s="11">
        <f t="shared" si="32"/>
        <v>4.5339103864322876E-3</v>
      </c>
      <c r="F85" s="11">
        <f t="shared" si="32"/>
        <v>4.2382309243399366E-6</v>
      </c>
      <c r="G85" s="11">
        <f t="shared" si="32"/>
        <v>5.0975950993694995E-3</v>
      </c>
      <c r="H85" s="11">
        <f t="shared" si="32"/>
        <v>0.35588984482247249</v>
      </c>
      <c r="I85" s="11">
        <f t="shared" si="32"/>
        <v>1.2991506719917166E-2</v>
      </c>
      <c r="J85" s="11">
        <f t="shared" si="32"/>
        <v>0</v>
      </c>
      <c r="K85" s="11">
        <f t="shared" si="32"/>
        <v>7.5426143568761584E-7</v>
      </c>
      <c r="L85" s="11">
        <f t="shared" si="32"/>
        <v>8.5500921316874738E-5</v>
      </c>
      <c r="M85" s="11">
        <f t="shared" si="24"/>
        <v>2.3730681041237438E-3</v>
      </c>
      <c r="N85" s="12">
        <v>0</v>
      </c>
      <c r="O85" s="11">
        <f t="shared" ref="O85:Q85" si="33">O9/$U85</f>
        <v>0</v>
      </c>
      <c r="P85" s="11">
        <f t="shared" si="33"/>
        <v>0</v>
      </c>
      <c r="Q85" s="11">
        <f t="shared" si="33"/>
        <v>1.5424646359811744E-4</v>
      </c>
      <c r="R85" s="12">
        <v>0</v>
      </c>
      <c r="T85" s="5">
        <f t="shared" si="31"/>
        <v>0.99999999999999978</v>
      </c>
      <c r="U85" s="2">
        <f>SUM(B9:R9)</f>
        <v>111367221</v>
      </c>
    </row>
    <row r="86" spans="1:21" x14ac:dyDescent="0.25">
      <c r="A86" t="s">
        <v>6</v>
      </c>
      <c r="B86" s="11">
        <f t="shared" ref="B86:L86" si="34">B10/$U86</f>
        <v>7.8993783978721175E-3</v>
      </c>
      <c r="C86" s="11">
        <f t="shared" si="34"/>
        <v>0.62593892230532799</v>
      </c>
      <c r="D86" s="11">
        <f t="shared" si="34"/>
        <v>0</v>
      </c>
      <c r="E86" s="11">
        <f t="shared" si="34"/>
        <v>3.8613325463366368E-3</v>
      </c>
      <c r="F86" s="11">
        <f t="shared" si="34"/>
        <v>4.8636689504268935E-6</v>
      </c>
      <c r="G86" s="11">
        <f t="shared" si="34"/>
        <v>9.9527796628955871E-4</v>
      </c>
      <c r="H86" s="11">
        <f t="shared" si="34"/>
        <v>0.35089251651806364</v>
      </c>
      <c r="I86" s="11">
        <f t="shared" si="34"/>
        <v>8.182985358085218E-3</v>
      </c>
      <c r="J86" s="11">
        <f t="shared" si="34"/>
        <v>0</v>
      </c>
      <c r="K86" s="11">
        <f t="shared" si="34"/>
        <v>6.4237137081109916E-7</v>
      </c>
      <c r="L86" s="11">
        <f t="shared" si="34"/>
        <v>7.2817383248372454E-5</v>
      </c>
      <c r="M86" s="11">
        <f t="shared" si="24"/>
        <v>2.0194549969873928E-3</v>
      </c>
      <c r="N86" s="12">
        <v>0</v>
      </c>
      <c r="O86" s="11">
        <f t="shared" ref="O86:Q86" si="35">O10/$U86</f>
        <v>0</v>
      </c>
      <c r="P86" s="11">
        <f t="shared" si="35"/>
        <v>0</v>
      </c>
      <c r="Q86" s="11">
        <f t="shared" si="35"/>
        <v>1.3180848746785839E-4</v>
      </c>
      <c r="R86" s="12">
        <v>0</v>
      </c>
      <c r="T86" s="5">
        <f t="shared" si="31"/>
        <v>1</v>
      </c>
      <c r="U86" s="2">
        <f t="shared" si="26"/>
        <v>130765479</v>
      </c>
    </row>
    <row r="87" spans="1:21" x14ac:dyDescent="0.25">
      <c r="A87" t="s">
        <v>7</v>
      </c>
      <c r="B87" s="11">
        <f t="shared" ref="B87:L87" si="36">B11/$U87</f>
        <v>7.6311509429628317E-3</v>
      </c>
      <c r="C87" s="11">
        <f t="shared" si="36"/>
        <v>0.63353552435703397</v>
      </c>
      <c r="D87" s="11">
        <f t="shared" si="36"/>
        <v>0</v>
      </c>
      <c r="E87" s="11">
        <f t="shared" si="36"/>
        <v>3.5996851850101262E-3</v>
      </c>
      <c r="F87" s="11">
        <f t="shared" si="36"/>
        <v>3.9922913986039042E-6</v>
      </c>
      <c r="G87" s="11">
        <f t="shared" si="36"/>
        <v>9.8988152319205475E-4</v>
      </c>
      <c r="H87" s="11">
        <f t="shared" si="36"/>
        <v>0.34345262998683357</v>
      </c>
      <c r="I87" s="11">
        <f t="shared" si="36"/>
        <v>8.7186154744836181E-3</v>
      </c>
      <c r="J87" s="11">
        <f t="shared" si="36"/>
        <v>0</v>
      </c>
      <c r="K87" s="11">
        <f t="shared" si="36"/>
        <v>5.9884370979058565E-7</v>
      </c>
      <c r="L87" s="11">
        <f t="shared" si="36"/>
        <v>6.788321195983281E-5</v>
      </c>
      <c r="M87" s="11">
        <f t="shared" si="24"/>
        <v>1.8754359172284498E-3</v>
      </c>
      <c r="N87" s="12">
        <v>0</v>
      </c>
      <c r="O87" s="11">
        <f t="shared" ref="O87:Q87" si="37">O11/$U87</f>
        <v>0</v>
      </c>
      <c r="P87" s="11">
        <f t="shared" si="37"/>
        <v>0</v>
      </c>
      <c r="Q87" s="11">
        <f t="shared" si="37"/>
        <v>1.2460226618714115E-4</v>
      </c>
      <c r="R87" s="12">
        <v>0</v>
      </c>
      <c r="T87" s="5">
        <f t="shared" si="31"/>
        <v>1</v>
      </c>
      <c r="U87" s="2">
        <f t="shared" si="26"/>
        <v>140270322</v>
      </c>
    </row>
    <row r="88" spans="1:21" x14ac:dyDescent="0.25">
      <c r="A88" t="s">
        <v>8</v>
      </c>
      <c r="B88" s="11">
        <f t="shared" ref="B88:L88" si="38">B12/$U88</f>
        <v>7.4718667384588103E-3</v>
      </c>
      <c r="C88" s="11">
        <f t="shared" si="38"/>
        <v>0.63522568833227722</v>
      </c>
      <c r="D88" s="11">
        <f t="shared" si="38"/>
        <v>0</v>
      </c>
      <c r="E88" s="11">
        <f t="shared" si="38"/>
        <v>3.5073341654131337E-3</v>
      </c>
      <c r="F88" s="11">
        <f t="shared" si="38"/>
        <v>3.9940608384793741E-6</v>
      </c>
      <c r="G88" s="11">
        <f t="shared" si="38"/>
        <v>9.041442347475291E-4</v>
      </c>
      <c r="H88" s="11">
        <f t="shared" si="38"/>
        <v>0.34185977337240353</v>
      </c>
      <c r="I88" s="11">
        <f t="shared" si="38"/>
        <v>9.0153385550735422E-3</v>
      </c>
      <c r="J88" s="11">
        <f t="shared" si="38"/>
        <v>0</v>
      </c>
      <c r="K88" s="11">
        <f t="shared" si="38"/>
        <v>5.8348019205611725E-7</v>
      </c>
      <c r="L88" s="11">
        <f t="shared" si="38"/>
        <v>6.6141647485218439E-5</v>
      </c>
      <c r="M88" s="11">
        <f t="shared" si="24"/>
        <v>1.8237298560062575E-3</v>
      </c>
      <c r="N88" s="12">
        <v>0</v>
      </c>
      <c r="O88" s="11">
        <f t="shared" ref="O88:Q88" si="39">O12/$U88</f>
        <v>0</v>
      </c>
      <c r="P88" s="11">
        <f t="shared" si="39"/>
        <v>0</v>
      </c>
      <c r="Q88" s="11">
        <f t="shared" si="39"/>
        <v>1.2140555710424782E-4</v>
      </c>
      <c r="R88" s="12">
        <v>0</v>
      </c>
      <c r="T88" s="5">
        <f t="shared" si="31"/>
        <v>1</v>
      </c>
      <c r="U88" s="2">
        <f t="shared" si="26"/>
        <v>143963756</v>
      </c>
    </row>
    <row r="89" spans="1:21" x14ac:dyDescent="0.25">
      <c r="A89" t="s">
        <v>9</v>
      </c>
      <c r="B89" s="11">
        <f t="shared" ref="B89:L89" si="40">B13/$U89</f>
        <v>7.5034134513196696E-3</v>
      </c>
      <c r="C89" s="11">
        <f t="shared" si="40"/>
        <v>0.63740195130391442</v>
      </c>
      <c r="D89" s="11">
        <f t="shared" si="40"/>
        <v>0</v>
      </c>
      <c r="E89" s="11">
        <f t="shared" si="40"/>
        <v>3.5137212782135126E-3</v>
      </c>
      <c r="F89" s="11">
        <f t="shared" si="40"/>
        <v>2.7696192310779894E-6</v>
      </c>
      <c r="G89" s="11">
        <f t="shared" si="40"/>
        <v>9.673347489288672E-4</v>
      </c>
      <c r="H89" s="11">
        <f t="shared" si="40"/>
        <v>0.34196328592747283</v>
      </c>
      <c r="I89" s="11">
        <f t="shared" si="40"/>
        <v>6.6346785387856365E-3</v>
      </c>
      <c r="J89" s="11">
        <f t="shared" si="40"/>
        <v>0</v>
      </c>
      <c r="K89" s="11">
        <f t="shared" si="40"/>
        <v>5.7062506770953543E-7</v>
      </c>
      <c r="L89" s="11">
        <f t="shared" si="40"/>
        <v>6.6262096277197528E-5</v>
      </c>
      <c r="M89" s="11">
        <f t="shared" si="24"/>
        <v>1.8243857652594328E-3</v>
      </c>
      <c r="N89" s="12">
        <v>0</v>
      </c>
      <c r="O89" s="11">
        <f t="shared" ref="O89:Q89" si="41">O13/$U89</f>
        <v>0</v>
      </c>
      <c r="P89" s="11">
        <f t="shared" si="41"/>
        <v>0</v>
      </c>
      <c r="Q89" s="11">
        <f t="shared" si="41"/>
        <v>1.2162664552960074E-4</v>
      </c>
      <c r="R89" s="12">
        <v>0</v>
      </c>
      <c r="T89" s="5">
        <f t="shared" si="31"/>
        <v>1</v>
      </c>
      <c r="U89" s="2">
        <f t="shared" si="26"/>
        <v>143702064</v>
      </c>
    </row>
    <row r="90" spans="1:21" x14ac:dyDescent="0.25">
      <c r="A90" t="s">
        <v>10</v>
      </c>
      <c r="B90" s="11">
        <f t="shared" ref="B90:L90" si="42">B14/$U90</f>
        <v>7.85394224023187E-3</v>
      </c>
      <c r="C90" s="11">
        <f t="shared" si="42"/>
        <v>0.62684073972440724</v>
      </c>
      <c r="D90" s="11">
        <f t="shared" si="42"/>
        <v>1.9149103497106564E-3</v>
      </c>
      <c r="E90" s="11">
        <f t="shared" si="42"/>
        <v>4.1111351635027662E-3</v>
      </c>
      <c r="F90" s="11">
        <f t="shared" si="42"/>
        <v>1.1805909320080666E-6</v>
      </c>
      <c r="G90" s="11">
        <f t="shared" si="42"/>
        <v>7.511733710078084E-4</v>
      </c>
      <c r="H90" s="11">
        <f t="shared" si="42"/>
        <v>0.34757925813766472</v>
      </c>
      <c r="I90" s="11">
        <f t="shared" si="42"/>
        <v>8.5897679291235731E-3</v>
      </c>
      <c r="J90" s="11">
        <f t="shared" si="42"/>
        <v>0</v>
      </c>
      <c r="K90" s="11">
        <f t="shared" si="42"/>
        <v>6.6764452706663071E-7</v>
      </c>
      <c r="L90" s="11">
        <f t="shared" si="42"/>
        <v>7.7528185204005581E-5</v>
      </c>
      <c r="M90" s="11">
        <f t="shared" si="24"/>
        <v>2.1373906753459695E-3</v>
      </c>
      <c r="N90" s="12">
        <v>0</v>
      </c>
      <c r="O90" s="11">
        <f t="shared" ref="O90:Q90" si="43">O14/$U90</f>
        <v>0</v>
      </c>
      <c r="P90" s="11">
        <f t="shared" si="43"/>
        <v>0</v>
      </c>
      <c r="Q90" s="11">
        <f t="shared" si="43"/>
        <v>1.4230598834232404E-4</v>
      </c>
      <c r="R90" s="12">
        <v>0</v>
      </c>
      <c r="T90" s="5">
        <f t="shared" si="31"/>
        <v>1.0000000000000002</v>
      </c>
      <c r="U90" s="2">
        <f t="shared" si="26"/>
        <v>122819849</v>
      </c>
    </row>
    <row r="91" spans="1:21" x14ac:dyDescent="0.25">
      <c r="A91" t="s">
        <v>11</v>
      </c>
      <c r="B91" s="11">
        <f t="shared" ref="B91:L91" si="44">B15/$U91</f>
        <v>8.8492892585383971E-3</v>
      </c>
      <c r="C91" s="11">
        <f t="shared" si="44"/>
        <v>0.60820219497518768</v>
      </c>
      <c r="D91" s="11">
        <f t="shared" si="44"/>
        <v>1.9928687997466826E-3</v>
      </c>
      <c r="E91" s="11">
        <f t="shared" si="44"/>
        <v>4.5717769497200965E-3</v>
      </c>
      <c r="F91" s="11">
        <f t="shared" si="44"/>
        <v>1.1589499703209211E-6</v>
      </c>
      <c r="G91" s="11">
        <f t="shared" si="44"/>
        <v>8.281240795741569E-4</v>
      </c>
      <c r="H91" s="11">
        <f t="shared" si="44"/>
        <v>0.36408194203652972</v>
      </c>
      <c r="I91" s="11">
        <f t="shared" si="44"/>
        <v>8.8430327395579919E-3</v>
      </c>
      <c r="J91" s="11">
        <f t="shared" si="44"/>
        <v>0</v>
      </c>
      <c r="K91" s="11">
        <f t="shared" si="44"/>
        <v>7.4245232473684004E-7</v>
      </c>
      <c r="L91" s="11">
        <f t="shared" si="44"/>
        <v>8.6215012635904761E-5</v>
      </c>
      <c r="M91" s="11">
        <f t="shared" si="24"/>
        <v>2.3844037494856482E-3</v>
      </c>
      <c r="N91" s="12">
        <v>0</v>
      </c>
      <c r="O91" s="11">
        <f t="shared" ref="O91:Q91" si="45">O15/$U91</f>
        <v>0</v>
      </c>
      <c r="P91" s="11">
        <f t="shared" si="45"/>
        <v>0</v>
      </c>
      <c r="Q91" s="11">
        <f t="shared" si="45"/>
        <v>1.5825099672866453E-4</v>
      </c>
      <c r="R91" s="12">
        <v>0</v>
      </c>
      <c r="T91" s="5">
        <f t="shared" si="31"/>
        <v>1</v>
      </c>
      <c r="U91" s="2">
        <f t="shared" si="26"/>
        <v>110444802</v>
      </c>
    </row>
    <row r="92" spans="1:21" x14ac:dyDescent="0.25">
      <c r="A92" t="s">
        <v>12</v>
      </c>
      <c r="B92" s="11">
        <f t="shared" ref="B92:L92" si="46">B16/$U92</f>
        <v>1.0567206030515273E-2</v>
      </c>
      <c r="C92" s="11">
        <f t="shared" si="46"/>
        <v>0.61417024231403783</v>
      </c>
      <c r="D92" s="11">
        <f t="shared" si="46"/>
        <v>3.010146728742091E-3</v>
      </c>
      <c r="E92" s="11">
        <f t="shared" si="46"/>
        <v>4.0832998705007586E-3</v>
      </c>
      <c r="F92" s="11">
        <f t="shared" si="46"/>
        <v>1.1079024620463548E-6</v>
      </c>
      <c r="G92" s="11">
        <f t="shared" si="46"/>
        <v>9.2547055225581678E-4</v>
      </c>
      <c r="H92" s="11">
        <f t="shared" si="46"/>
        <v>0.35690862703834342</v>
      </c>
      <c r="I92" s="11">
        <f t="shared" si="46"/>
        <v>7.9863593754972168E-3</v>
      </c>
      <c r="J92" s="11">
        <f t="shared" si="46"/>
        <v>0</v>
      </c>
      <c r="K92" s="11">
        <f t="shared" si="46"/>
        <v>6.6312410137081093E-7</v>
      </c>
      <c r="L92" s="11">
        <f t="shared" si="46"/>
        <v>7.7003264551864174E-5</v>
      </c>
      <c r="M92" s="11">
        <f t="shared" si="24"/>
        <v>2.128531322848883E-3</v>
      </c>
      <c r="N92" s="12">
        <v>0</v>
      </c>
      <c r="O92" s="11">
        <f t="shared" ref="O92:Q92" si="47">O16/$U92</f>
        <v>0</v>
      </c>
      <c r="P92" s="11">
        <f t="shared" si="47"/>
        <v>0</v>
      </c>
      <c r="Q92" s="11">
        <f t="shared" si="47"/>
        <v>1.4134247614340284E-4</v>
      </c>
      <c r="R92" s="12">
        <v>0</v>
      </c>
      <c r="T92" s="5">
        <f t="shared" si="31"/>
        <v>0.99999999999999989</v>
      </c>
      <c r="U92" s="2">
        <f t="shared" si="26"/>
        <v>123657095</v>
      </c>
    </row>
    <row r="93" spans="1:21" x14ac:dyDescent="0.25">
      <c r="A93" s="6">
        <v>42736</v>
      </c>
      <c r="B93" s="11">
        <f t="shared" ref="B93:L93" si="48">B17/$U93</f>
        <v>1.164785127923163E-2</v>
      </c>
      <c r="C93" s="11">
        <f t="shared" si="48"/>
        <v>0.6286334190443168</v>
      </c>
      <c r="D93" s="11">
        <f t="shared" si="48"/>
        <v>4.0162233058359314E-3</v>
      </c>
      <c r="E93" s="11">
        <f t="shared" si="48"/>
        <v>4.0218786233609423E-3</v>
      </c>
      <c r="F93" s="11">
        <f t="shared" si="48"/>
        <v>8.5228024672700689E-7</v>
      </c>
      <c r="G93" s="11">
        <f t="shared" si="48"/>
        <v>9.006849855995305E-4</v>
      </c>
      <c r="H93" s="11">
        <f t="shared" si="48"/>
        <v>0.33927827745782707</v>
      </c>
      <c r="I93" s="11">
        <f t="shared" si="48"/>
        <v>9.2688742578301789E-3</v>
      </c>
      <c r="J93" s="11">
        <f t="shared" si="48"/>
        <v>0</v>
      </c>
      <c r="K93" s="11">
        <f t="shared" si="48"/>
        <v>6.5314934795901463E-7</v>
      </c>
      <c r="L93" s="11">
        <f t="shared" si="48"/>
        <v>7.5844976722752889E-5</v>
      </c>
      <c r="M93" s="11">
        <f t="shared" si="24"/>
        <v>2.0162242457337737E-3</v>
      </c>
      <c r="N93" s="12">
        <v>0</v>
      </c>
      <c r="O93" s="11">
        <f t="shared" ref="O93:Q93" si="49">O17/$U93</f>
        <v>0</v>
      </c>
      <c r="P93" s="11">
        <f t="shared" si="49"/>
        <v>0</v>
      </c>
      <c r="Q93" s="11">
        <f t="shared" si="49"/>
        <v>1.3921639394667875E-4</v>
      </c>
      <c r="R93" s="12">
        <v>0</v>
      </c>
      <c r="T93" s="5">
        <f t="shared" si="31"/>
        <v>0.99999999999999989</v>
      </c>
      <c r="U93" s="2">
        <f t="shared" si="26"/>
        <v>125545559</v>
      </c>
    </row>
    <row r="94" spans="1:21" x14ac:dyDescent="0.25">
      <c r="A94" s="6">
        <v>42767</v>
      </c>
      <c r="B94" s="11">
        <f t="shared" ref="B94:L94" si="50">B18/$U94</f>
        <v>1.1025119307951064E-2</v>
      </c>
      <c r="C94" s="11">
        <f t="shared" si="50"/>
        <v>0.62211148898483049</v>
      </c>
      <c r="D94" s="11">
        <f t="shared" si="50"/>
        <v>3.2309635735759366E-3</v>
      </c>
      <c r="E94" s="11">
        <f t="shared" si="50"/>
        <v>4.4521885412788648E-3</v>
      </c>
      <c r="F94" s="11">
        <f t="shared" si="50"/>
        <v>8.1996319423274918E-7</v>
      </c>
      <c r="G94" s="11">
        <f t="shared" si="50"/>
        <v>9.3163689120212556E-4</v>
      </c>
      <c r="H94" s="11">
        <f t="shared" si="50"/>
        <v>0.34763174571266153</v>
      </c>
      <c r="I94" s="11">
        <f t="shared" si="50"/>
        <v>8.1569233217590673E-3</v>
      </c>
      <c r="J94" s="11">
        <f t="shared" si="50"/>
        <v>0</v>
      </c>
      <c r="K94" s="11">
        <f t="shared" si="50"/>
        <v>7.2297830029124122E-7</v>
      </c>
      <c r="L94" s="11">
        <f t="shared" si="50"/>
        <v>8.3953650919185347E-5</v>
      </c>
      <c r="M94" s="11">
        <f t="shared" si="24"/>
        <v>2.2203368946627231E-3</v>
      </c>
      <c r="N94" s="12">
        <v>0</v>
      </c>
      <c r="O94" s="11">
        <f t="shared" ref="O94:Q94" si="51">O18/$U94</f>
        <v>0</v>
      </c>
      <c r="P94" s="11">
        <f t="shared" si="51"/>
        <v>0</v>
      </c>
      <c r="Q94" s="11">
        <f t="shared" si="51"/>
        <v>1.5410017966451602E-4</v>
      </c>
      <c r="R94" s="12">
        <v>0</v>
      </c>
      <c r="T94" s="5">
        <f t="shared" si="31"/>
        <v>1</v>
      </c>
      <c r="U94" s="2">
        <f t="shared" si="26"/>
        <v>113419725</v>
      </c>
    </row>
    <row r="95" spans="1:21" x14ac:dyDescent="0.25">
      <c r="A95" s="6">
        <v>42795</v>
      </c>
      <c r="B95" s="11">
        <f t="shared" ref="B95:L95" si="52">B19/$U95</f>
        <v>1.0292753711004124E-2</v>
      </c>
      <c r="C95" s="11">
        <f t="shared" si="52"/>
        <v>0.61209564504240721</v>
      </c>
      <c r="D95" s="11">
        <f t="shared" si="52"/>
        <v>2.9004805095245692E-3</v>
      </c>
      <c r="E95" s="11">
        <f t="shared" si="52"/>
        <v>4.5357867261914871E-3</v>
      </c>
      <c r="F95" s="11">
        <f t="shared" si="52"/>
        <v>6.826350759440953E-7</v>
      </c>
      <c r="G95" s="11">
        <f t="shared" si="52"/>
        <v>8.7035972182872149E-4</v>
      </c>
      <c r="H95" s="11">
        <f t="shared" si="52"/>
        <v>0.35215728896581389</v>
      </c>
      <c r="I95" s="11">
        <f t="shared" si="52"/>
        <v>1.4636710998814847E-2</v>
      </c>
      <c r="J95" s="11">
        <f t="shared" si="52"/>
        <v>0</v>
      </c>
      <c r="K95" s="11">
        <f t="shared" si="52"/>
        <v>7.3652731878178701E-7</v>
      </c>
      <c r="L95" s="11">
        <f t="shared" si="52"/>
        <v>8.5526989383416781E-5</v>
      </c>
      <c r="M95" s="11">
        <f t="shared" si="24"/>
        <v>2.2670400692508135E-3</v>
      </c>
      <c r="N95" s="12">
        <v>0</v>
      </c>
      <c r="O95" s="11">
        <f t="shared" ref="O95:Q95" si="53">O19/$U95</f>
        <v>0</v>
      </c>
      <c r="P95" s="11">
        <f t="shared" si="53"/>
        <v>0</v>
      </c>
      <c r="Q95" s="11">
        <f t="shared" si="53"/>
        <v>1.5698810338619603E-4</v>
      </c>
      <c r="R95" s="12">
        <v>0</v>
      </c>
      <c r="T95" s="5">
        <f t="shared" si="31"/>
        <v>0.99999999999999989</v>
      </c>
      <c r="U95" s="2">
        <f t="shared" si="26"/>
        <v>111333277</v>
      </c>
    </row>
    <row r="96" spans="1:21" x14ac:dyDescent="0.25">
      <c r="A96" s="6">
        <v>42826</v>
      </c>
      <c r="B96" s="11">
        <f t="shared" ref="B96:L96" si="54">B20/$U96</f>
        <v>8.0229321970210262E-3</v>
      </c>
      <c r="C96" s="11">
        <f t="shared" si="54"/>
        <v>0.61479924076060366</v>
      </c>
      <c r="D96" s="11">
        <f t="shared" si="54"/>
        <v>2.11115971927732E-3</v>
      </c>
      <c r="E96" s="11">
        <f t="shared" si="54"/>
        <v>4.495759291878205E-3</v>
      </c>
      <c r="F96" s="11">
        <f t="shared" si="54"/>
        <v>7.2112483294942932E-7</v>
      </c>
      <c r="G96" s="11">
        <f t="shared" si="54"/>
        <v>8.3043311318341815E-4</v>
      </c>
      <c r="H96" s="11">
        <f t="shared" si="54"/>
        <v>0.35326156170764461</v>
      </c>
      <c r="I96" s="11">
        <f t="shared" si="54"/>
        <v>1.399215428645637E-2</v>
      </c>
      <c r="J96" s="11">
        <f t="shared" si="54"/>
        <v>0</v>
      </c>
      <c r="K96" s="11">
        <f t="shared" si="54"/>
        <v>7.3002760866485436E-7</v>
      </c>
      <c r="L96" s="11">
        <f t="shared" si="54"/>
        <v>8.4772230362277357E-5</v>
      </c>
      <c r="M96" s="11">
        <f t="shared" si="24"/>
        <v>2.244932827177297E-3</v>
      </c>
      <c r="N96" s="12">
        <v>0</v>
      </c>
      <c r="O96" s="11">
        <f t="shared" ref="O96:Q96" si="55">O20/$U96</f>
        <v>0</v>
      </c>
      <c r="P96" s="11">
        <f t="shared" si="55"/>
        <v>0</v>
      </c>
      <c r="Q96" s="11">
        <f t="shared" si="55"/>
        <v>1.5560271395419908E-4</v>
      </c>
      <c r="R96" s="12">
        <v>0</v>
      </c>
      <c r="T96" s="5">
        <f t="shared" si="31"/>
        <v>1</v>
      </c>
      <c r="U96" s="2">
        <f t="shared" si="26"/>
        <v>112324519</v>
      </c>
    </row>
    <row r="97" spans="1:21" x14ac:dyDescent="0.25">
      <c r="A97" s="6">
        <v>42856</v>
      </c>
      <c r="B97" s="11">
        <f t="shared" ref="B97:L97" si="56">B21/$U97</f>
        <v>6.7299315130924338E-3</v>
      </c>
      <c r="C97" s="11">
        <f t="shared" si="56"/>
        <v>0.60397376566402705</v>
      </c>
      <c r="D97" s="11">
        <f t="shared" si="56"/>
        <v>1.7002671425191251E-3</v>
      </c>
      <c r="E97" s="11">
        <f t="shared" si="56"/>
        <v>4.3996418351552003E-3</v>
      </c>
      <c r="F97" s="11">
        <f t="shared" si="56"/>
        <v>7.4926967552110004E-7</v>
      </c>
      <c r="G97" s="11">
        <f t="shared" si="56"/>
        <v>7.5029774321541968E-4</v>
      </c>
      <c r="H97" s="11">
        <f t="shared" si="56"/>
        <v>0.36477890088655507</v>
      </c>
      <c r="I97" s="11">
        <f t="shared" si="56"/>
        <v>1.5241060006098359E-2</v>
      </c>
      <c r="J97" s="11">
        <f t="shared" si="56"/>
        <v>0</v>
      </c>
      <c r="K97" s="11">
        <f t="shared" si="56"/>
        <v>7.1441992317128144E-7</v>
      </c>
      <c r="L97" s="11">
        <f t="shared" si="56"/>
        <v>8.2959835468743195E-5</v>
      </c>
      <c r="M97" s="11">
        <f t="shared" si="24"/>
        <v>2.1894356913773542E-3</v>
      </c>
      <c r="N97" s="12">
        <v>0</v>
      </c>
      <c r="O97" s="11">
        <f t="shared" ref="O97:Q97" si="57">O21/$U97</f>
        <v>0</v>
      </c>
      <c r="P97" s="11">
        <f t="shared" si="57"/>
        <v>0</v>
      </c>
      <c r="Q97" s="11">
        <f t="shared" si="57"/>
        <v>1.5227599289253241E-4</v>
      </c>
      <c r="R97" s="12">
        <v>0</v>
      </c>
      <c r="T97" s="5">
        <f t="shared" si="31"/>
        <v>1</v>
      </c>
      <c r="U97" s="2">
        <f t="shared" si="26"/>
        <v>114778434</v>
      </c>
    </row>
    <row r="98" spans="1:21" x14ac:dyDescent="0.25">
      <c r="A98" s="6">
        <v>42887</v>
      </c>
      <c r="B98" s="11"/>
      <c r="C98" s="11"/>
      <c r="D98" s="11"/>
      <c r="E98" s="11"/>
      <c r="F98" s="11"/>
      <c r="G98" s="11"/>
      <c r="H98" s="11"/>
      <c r="I98" s="11"/>
      <c r="J98" s="11"/>
      <c r="K98" s="17"/>
      <c r="L98" s="17"/>
      <c r="M98" s="11"/>
      <c r="N98" s="12"/>
      <c r="O98" s="17"/>
      <c r="P98" s="17"/>
      <c r="Q98" s="17"/>
      <c r="R98" s="12"/>
      <c r="T98" s="5"/>
    </row>
    <row r="99" spans="1:21" x14ac:dyDescent="0.25">
      <c r="A99" s="6">
        <v>42917</v>
      </c>
      <c r="B99" s="11"/>
      <c r="C99" s="11"/>
      <c r="D99" s="11"/>
      <c r="E99" s="11"/>
      <c r="F99" s="11"/>
      <c r="G99" s="11"/>
      <c r="H99" s="11"/>
      <c r="I99" s="11"/>
      <c r="J99" s="11"/>
      <c r="K99" s="17"/>
      <c r="L99" s="17"/>
      <c r="M99" s="11"/>
      <c r="N99" s="12"/>
      <c r="O99" s="17"/>
      <c r="P99" s="17"/>
      <c r="Q99" s="17"/>
      <c r="R99" s="12"/>
      <c r="T99" s="5"/>
    </row>
    <row r="100" spans="1:21" x14ac:dyDescent="0.25">
      <c r="A100" s="6">
        <v>42948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7"/>
      <c r="L100" s="17"/>
      <c r="M100" s="11"/>
      <c r="N100" s="12"/>
      <c r="O100" s="17"/>
      <c r="P100" s="17"/>
      <c r="Q100" s="17"/>
      <c r="R100" s="12"/>
      <c r="T100" s="5"/>
    </row>
    <row r="101" spans="1:21" x14ac:dyDescent="0.25">
      <c r="A101" s="6">
        <v>42979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7"/>
      <c r="L101" s="17"/>
      <c r="M101" s="11"/>
      <c r="N101" s="12"/>
      <c r="O101" s="17"/>
      <c r="P101" s="17"/>
      <c r="Q101" s="17"/>
      <c r="R101" s="12"/>
      <c r="T101" s="5"/>
    </row>
    <row r="102" spans="1:21" x14ac:dyDescent="0.25">
      <c r="A102" s="6">
        <v>43009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7"/>
      <c r="L102" s="17"/>
      <c r="M102" s="11"/>
      <c r="N102" s="12"/>
      <c r="O102" s="17"/>
      <c r="P102" s="17"/>
      <c r="Q102" s="17"/>
      <c r="R102" s="12"/>
      <c r="T102" s="5"/>
    </row>
    <row r="103" spans="1:21" x14ac:dyDescent="0.25">
      <c r="A103" s="6">
        <v>43040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7"/>
      <c r="L103" s="17"/>
      <c r="M103" s="11"/>
      <c r="N103" s="12"/>
      <c r="O103" s="17"/>
      <c r="P103" s="17"/>
      <c r="Q103" s="17"/>
      <c r="R103" s="12"/>
      <c r="T103" s="5"/>
    </row>
    <row r="104" spans="1:21" x14ac:dyDescent="0.25">
      <c r="A104" s="6"/>
      <c r="T104" s="5"/>
    </row>
    <row r="105" spans="1:21" x14ac:dyDescent="0.25">
      <c r="A105" s="6"/>
      <c r="T105" s="5"/>
    </row>
    <row r="106" spans="1:21" x14ac:dyDescent="0.25">
      <c r="A106" s="6"/>
      <c r="T106" s="5"/>
    </row>
    <row r="107" spans="1:21" x14ac:dyDescent="0.25">
      <c r="A107" s="6"/>
      <c r="T107" s="5"/>
    </row>
    <row r="108" spans="1:21" x14ac:dyDescent="0.25">
      <c r="A108" s="6"/>
      <c r="T108" s="5"/>
    </row>
    <row r="109" spans="1:21" x14ac:dyDescent="0.25">
      <c r="A109" s="6"/>
      <c r="T109" s="5"/>
    </row>
    <row r="110" spans="1:21" x14ac:dyDescent="0.25">
      <c r="A110" s="6"/>
      <c r="T110" s="5"/>
    </row>
    <row r="111" spans="1:21" x14ac:dyDescent="0.25">
      <c r="A111" s="6"/>
      <c r="T111" s="5"/>
    </row>
    <row r="112" spans="1:21" x14ac:dyDescent="0.25">
      <c r="A112" s="6"/>
      <c r="T112" s="5"/>
    </row>
    <row r="113" spans="1:20" x14ac:dyDescent="0.25">
      <c r="A113" s="6"/>
      <c r="T113" s="5"/>
    </row>
    <row r="114" spans="1:20" x14ac:dyDescent="0.25">
      <c r="A114" s="6"/>
      <c r="T114" s="5"/>
    </row>
    <row r="115" spans="1:20" x14ac:dyDescent="0.25">
      <c r="A115" s="6"/>
      <c r="T115" s="5"/>
    </row>
    <row r="116" spans="1:20" x14ac:dyDescent="0.25">
      <c r="A116" s="6"/>
      <c r="T116" s="5"/>
    </row>
    <row r="117" spans="1:20" x14ac:dyDescent="0.25">
      <c r="A117" s="6"/>
      <c r="T117" s="5"/>
    </row>
    <row r="118" spans="1:20" x14ac:dyDescent="0.25">
      <c r="A118" s="6"/>
      <c r="T118" s="5"/>
    </row>
    <row r="119" spans="1:20" x14ac:dyDescent="0.25">
      <c r="A119" s="6"/>
      <c r="T119" s="5"/>
    </row>
    <row r="120" spans="1:20" x14ac:dyDescent="0.25">
      <c r="A120" s="6"/>
      <c r="T120" s="5"/>
    </row>
    <row r="121" spans="1:20" x14ac:dyDescent="0.25">
      <c r="A121" s="6"/>
      <c r="T121" s="5"/>
    </row>
    <row r="122" spans="1:20" x14ac:dyDescent="0.25">
      <c r="A122" s="6"/>
      <c r="T122" s="5"/>
    </row>
    <row r="123" spans="1:20" x14ac:dyDescent="0.25">
      <c r="A123" s="6"/>
      <c r="T123" s="5"/>
    </row>
    <row r="124" spans="1:20" x14ac:dyDescent="0.25">
      <c r="A124" s="6"/>
      <c r="T124" s="5"/>
    </row>
    <row r="125" spans="1:20" x14ac:dyDescent="0.25">
      <c r="A125" s="6"/>
      <c r="T125" s="5"/>
    </row>
    <row r="126" spans="1:20" x14ac:dyDescent="0.25">
      <c r="A126" s="6"/>
      <c r="T126" s="5"/>
    </row>
    <row r="127" spans="1:20" x14ac:dyDescent="0.25">
      <c r="A127" s="6"/>
      <c r="T127" s="5"/>
    </row>
    <row r="128" spans="1:20" x14ac:dyDescent="0.25">
      <c r="A128" s="6"/>
      <c r="T128" s="5"/>
    </row>
    <row r="129" spans="1:20" x14ac:dyDescent="0.25">
      <c r="A129" s="6"/>
      <c r="T129" s="5"/>
    </row>
    <row r="130" spans="1:20" x14ac:dyDescent="0.25">
      <c r="A130" s="6"/>
      <c r="T130" s="5"/>
    </row>
    <row r="131" spans="1:20" x14ac:dyDescent="0.25">
      <c r="A131" s="6"/>
      <c r="T131" s="5"/>
    </row>
    <row r="132" spans="1:20" x14ac:dyDescent="0.25">
      <c r="A132" s="6"/>
      <c r="T132" s="5"/>
    </row>
    <row r="133" spans="1:20" x14ac:dyDescent="0.25">
      <c r="A133" s="6"/>
      <c r="T133" s="5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33"/>
  <sheetViews>
    <sheetView workbookViewId="0"/>
  </sheetViews>
  <sheetFormatPr defaultRowHeight="15" x14ac:dyDescent="0.25"/>
  <cols>
    <col min="1" max="1" width="11" bestFit="1" customWidth="1"/>
    <col min="2" max="2" width="9.28515625" bestFit="1" customWidth="1"/>
    <col min="3" max="3" width="13.42578125" bestFit="1" customWidth="1"/>
    <col min="4" max="5" width="10" bestFit="1" customWidth="1"/>
    <col min="6" max="6" width="9.28515625" bestFit="1" customWidth="1"/>
    <col min="7" max="7" width="10" bestFit="1" customWidth="1"/>
    <col min="8" max="9" width="11.7109375" bestFit="1" customWidth="1"/>
    <col min="10" max="10" width="9.28515625" bestFit="1" customWidth="1"/>
    <col min="11" max="12" width="9.42578125" bestFit="1" customWidth="1"/>
    <col min="13" max="13" width="10" bestFit="1" customWidth="1"/>
    <col min="14" max="17" width="9.42578125" bestFit="1" customWidth="1"/>
    <col min="18" max="18" width="10.7109375" bestFit="1" customWidth="1"/>
    <col min="20" max="20" width="11.5703125" bestFit="1" customWidth="1"/>
  </cols>
  <sheetData>
    <row r="1" spans="1:20" ht="28.5" x14ac:dyDescent="0.45">
      <c r="A1" s="3" t="s">
        <v>18</v>
      </c>
    </row>
    <row r="3" spans="1:20" x14ac:dyDescent="0.25">
      <c r="B3" t="s">
        <v>16</v>
      </c>
    </row>
    <row r="4" spans="1:20" x14ac:dyDescent="0.25">
      <c r="B4" t="s">
        <v>0</v>
      </c>
      <c r="C4" t="s">
        <v>23</v>
      </c>
      <c r="D4" t="s">
        <v>24</v>
      </c>
      <c r="E4" t="s">
        <v>25</v>
      </c>
      <c r="F4" t="s">
        <v>26</v>
      </c>
      <c r="G4" t="s">
        <v>27</v>
      </c>
      <c r="H4" t="s">
        <v>28</v>
      </c>
      <c r="I4" t="s">
        <v>29</v>
      </c>
      <c r="J4" t="s">
        <v>30</v>
      </c>
      <c r="K4" t="s">
        <v>31</v>
      </c>
      <c r="L4" t="s">
        <v>14</v>
      </c>
      <c r="M4" t="s">
        <v>32</v>
      </c>
      <c r="N4" t="s">
        <v>33</v>
      </c>
      <c r="O4" t="s">
        <v>34</v>
      </c>
      <c r="P4" t="s">
        <v>35</v>
      </c>
      <c r="Q4" t="s">
        <v>36</v>
      </c>
      <c r="R4" t="s">
        <v>41</v>
      </c>
      <c r="T4" t="s">
        <v>13</v>
      </c>
    </row>
    <row r="5" spans="1:20" x14ac:dyDescent="0.25">
      <c r="A5" t="s">
        <v>1</v>
      </c>
      <c r="B5" s="1">
        <f>[1]KWHtoCC!F36</f>
        <v>0</v>
      </c>
      <c r="C5" s="1">
        <f>[2]KWHtoCC!F36</f>
        <v>6612449</v>
      </c>
      <c r="D5" s="1">
        <f>[3]KWHtoCC!F28</f>
        <v>0</v>
      </c>
      <c r="E5" s="1">
        <f>[4]KWHtoCC!F36</f>
        <v>90</v>
      </c>
      <c r="F5" s="1">
        <f>[5]KWHtoCC!F35</f>
        <v>0</v>
      </c>
      <c r="G5" s="1">
        <f>[6]KWHtoCC!F35</f>
        <v>243995</v>
      </c>
      <c r="H5" s="1">
        <f>[7]KWHtoCC!F36</f>
        <v>44527018</v>
      </c>
      <c r="I5" s="1">
        <f>[8]KWHtoCC!F35</f>
        <v>13730215</v>
      </c>
      <c r="J5" s="1">
        <f>[9]KWHtoCC!F36</f>
        <v>0</v>
      </c>
      <c r="K5" s="1">
        <f>[10]KWHtoCC!F24</f>
        <v>0</v>
      </c>
      <c r="L5" s="1">
        <f>[11]KWHtoCC!F24</f>
        <v>0</v>
      </c>
      <c r="M5" s="1">
        <f>[12]KWHtoCC!F24</f>
        <v>6464</v>
      </c>
      <c r="N5" s="1">
        <f>[13]KWHtoCC!F24</f>
        <v>40</v>
      </c>
      <c r="O5" s="1">
        <f>[13]KWHtoCC!Q24</f>
        <v>0</v>
      </c>
      <c r="P5" s="1">
        <f>[14]KWHtoCC!F24</f>
        <v>0</v>
      </c>
      <c r="Q5" s="1">
        <f>[15]KWHtoCC!F24</f>
        <v>0</v>
      </c>
      <c r="R5" s="1">
        <f>[16]KWHtoCC!F24</f>
        <v>17039</v>
      </c>
      <c r="T5" s="2">
        <f>SUM(B5:S5)</f>
        <v>65137310</v>
      </c>
    </row>
    <row r="6" spans="1:20" x14ac:dyDescent="0.25">
      <c r="A6" t="s">
        <v>2</v>
      </c>
      <c r="B6" s="1">
        <f>[1]KWHtoCC!F37</f>
        <v>0</v>
      </c>
      <c r="C6" s="1">
        <f>[2]KWHtoCC!F37</f>
        <v>6052266</v>
      </c>
      <c r="D6" s="1">
        <f>[3]KWHtoCC!F29</f>
        <v>0</v>
      </c>
      <c r="E6" s="1">
        <f>[4]KWHtoCC!F37</f>
        <v>90</v>
      </c>
      <c r="F6" s="1">
        <f>[5]KWHtoCC!F36</f>
        <v>0</v>
      </c>
      <c r="G6" s="1">
        <f>[6]KWHtoCC!F36</f>
        <v>231286</v>
      </c>
      <c r="H6" s="1">
        <f>[7]KWHtoCC!F37</f>
        <v>44069905</v>
      </c>
      <c r="I6" s="1">
        <f>[8]KWHtoCC!F36</f>
        <v>14050671</v>
      </c>
      <c r="J6" s="1">
        <f>[9]KWHtoCC!F37</f>
        <v>0</v>
      </c>
      <c r="K6" s="1">
        <f>[10]KWHtoCC!F25</f>
        <v>0</v>
      </c>
      <c r="L6" s="1">
        <f>[11]KWHtoCC!F25</f>
        <v>0</v>
      </c>
      <c r="M6" s="1">
        <f>[12]KWHtoCC!F25</f>
        <v>6509</v>
      </c>
      <c r="N6" s="1">
        <f>[13]KWHtoCC!F25</f>
        <v>40</v>
      </c>
      <c r="O6" s="1">
        <f>[13]KWHtoCC!Q25</f>
        <v>0</v>
      </c>
      <c r="P6" s="1">
        <f>[14]KWHtoCC!F25</f>
        <v>0</v>
      </c>
      <c r="Q6" s="1">
        <f>[15]KWHtoCC!F25</f>
        <v>0</v>
      </c>
      <c r="R6" s="1">
        <f>[16]KWHtoCC!F25</f>
        <v>17039</v>
      </c>
      <c r="T6" s="2">
        <f t="shared" ref="T6:T28" si="0">SUM(B6:S6)</f>
        <v>64427806</v>
      </c>
    </row>
    <row r="7" spans="1:20" x14ac:dyDescent="0.25">
      <c r="A7" t="s">
        <v>3</v>
      </c>
      <c r="B7" s="1">
        <f>[1]KWHtoCC!F38</f>
        <v>0</v>
      </c>
      <c r="C7" s="1">
        <f>[2]KWHtoCC!F38</f>
        <v>5908198</v>
      </c>
      <c r="D7" s="1">
        <f>[3]KWHtoCC!F30</f>
        <v>0</v>
      </c>
      <c r="E7" s="1">
        <f>[4]KWHtoCC!F38</f>
        <v>90</v>
      </c>
      <c r="F7" s="1">
        <f>[5]KWHtoCC!F37</f>
        <v>0</v>
      </c>
      <c r="G7" s="1">
        <f>[6]KWHtoCC!F37</f>
        <v>223360</v>
      </c>
      <c r="H7" s="1">
        <f>[7]KWHtoCC!F38</f>
        <v>44519601</v>
      </c>
      <c r="I7" s="1">
        <f>[8]KWHtoCC!F37</f>
        <v>14890738</v>
      </c>
      <c r="J7" s="1">
        <f>[9]KWHtoCC!F38</f>
        <v>0</v>
      </c>
      <c r="K7" s="1">
        <f>[10]KWHtoCC!F26</f>
        <v>0</v>
      </c>
      <c r="L7" s="1">
        <f>[11]KWHtoCC!F26</f>
        <v>0</v>
      </c>
      <c r="M7" s="1">
        <f>[12]KWHtoCC!F26</f>
        <v>6414</v>
      </c>
      <c r="N7" s="1">
        <f>[13]KWHtoCC!F26</f>
        <v>40</v>
      </c>
      <c r="O7" s="1">
        <f>[13]KWHtoCC!Q26</f>
        <v>0</v>
      </c>
      <c r="P7" s="1">
        <f>[14]KWHtoCC!F26</f>
        <v>0</v>
      </c>
      <c r="Q7" s="1">
        <f>[15]KWHtoCC!F26</f>
        <v>0</v>
      </c>
      <c r="R7" s="1">
        <f>[16]KWHtoCC!F26</f>
        <v>17027</v>
      </c>
      <c r="T7" s="2">
        <f t="shared" si="0"/>
        <v>65565468</v>
      </c>
    </row>
    <row r="8" spans="1:20" x14ac:dyDescent="0.25">
      <c r="A8" t="s">
        <v>4</v>
      </c>
      <c r="B8" s="1">
        <f>[1]KWHtoCC!F39</f>
        <v>0</v>
      </c>
      <c r="C8" s="1">
        <f>[2]KWHtoCC!F39</f>
        <v>5821200</v>
      </c>
      <c r="D8" s="1">
        <f>[3]KWHtoCC!F31</f>
        <v>0</v>
      </c>
      <c r="E8" s="1">
        <f>[4]KWHtoCC!F39</f>
        <v>90</v>
      </c>
      <c r="F8" s="1">
        <f>[5]KWHtoCC!F38</f>
        <v>0</v>
      </c>
      <c r="G8" s="1">
        <f>[6]KWHtoCC!F38</f>
        <v>234194</v>
      </c>
      <c r="H8" s="1">
        <f>[7]KWHtoCC!F39</f>
        <v>44472393</v>
      </c>
      <c r="I8" s="1">
        <f>[8]KWHtoCC!F38</f>
        <v>13821006</v>
      </c>
      <c r="J8" s="1">
        <f>[9]KWHtoCC!F39</f>
        <v>0</v>
      </c>
      <c r="K8" s="1">
        <f>[10]KWHtoCC!F27</f>
        <v>0</v>
      </c>
      <c r="L8" s="1">
        <f>[11]KWHtoCC!F27</f>
        <v>0</v>
      </c>
      <c r="M8" s="1">
        <f>[12]KWHtoCC!F27</f>
        <v>6363</v>
      </c>
      <c r="N8" s="1">
        <f>[13]KWHtoCC!F27</f>
        <v>40</v>
      </c>
      <c r="O8" s="1">
        <f>[13]KWHtoCC!Q27</f>
        <v>0</v>
      </c>
      <c r="P8" s="1">
        <f>[14]KWHtoCC!F27</f>
        <v>0</v>
      </c>
      <c r="Q8" s="1">
        <f>[15]KWHtoCC!F27</f>
        <v>0</v>
      </c>
      <c r="R8" s="1">
        <f>[16]KWHtoCC!F27</f>
        <v>17039</v>
      </c>
      <c r="T8" s="2">
        <f t="shared" si="0"/>
        <v>64372325</v>
      </c>
    </row>
    <row r="9" spans="1:20" x14ac:dyDescent="0.25">
      <c r="A9" t="s">
        <v>5</v>
      </c>
      <c r="B9" s="1">
        <f>[1]KWHtoCC!F40</f>
        <v>0</v>
      </c>
      <c r="C9" s="1">
        <f>[2]KWHtoCC!F40</f>
        <v>5725542</v>
      </c>
      <c r="D9" s="1">
        <f>[3]KWHtoCC!F32</f>
        <v>0</v>
      </c>
      <c r="E9" s="1">
        <f>[4]KWHtoCC!F40</f>
        <v>90</v>
      </c>
      <c r="F9" s="1">
        <f>[5]KWHtoCC!F39</f>
        <v>0</v>
      </c>
      <c r="G9" s="1">
        <f>[6]KWHtoCC!F39</f>
        <v>214310</v>
      </c>
      <c r="H9" s="1">
        <f>[7]KWHtoCC!F40</f>
        <v>43684297</v>
      </c>
      <c r="I9" s="1">
        <f>[8]KWHtoCC!F39</f>
        <v>14253262</v>
      </c>
      <c r="J9" s="1">
        <f>[9]KWHtoCC!F40</f>
        <v>0</v>
      </c>
      <c r="K9" s="1">
        <f>[10]KWHtoCC!F28</f>
        <v>0</v>
      </c>
      <c r="L9" s="1">
        <f>[11]KWHtoCC!F28</f>
        <v>0</v>
      </c>
      <c r="M9" s="1">
        <f>[12]KWHtoCC!F28</f>
        <v>6464</v>
      </c>
      <c r="N9" s="1">
        <f>[13]KWHtoCC!F28</f>
        <v>40</v>
      </c>
      <c r="O9" s="1">
        <f>[13]KWHtoCC!Q28</f>
        <v>0</v>
      </c>
      <c r="P9" s="1">
        <f>[14]KWHtoCC!F28</f>
        <v>0</v>
      </c>
      <c r="Q9" s="1">
        <f>[15]KWHtoCC!F28</f>
        <v>0</v>
      </c>
      <c r="R9" s="1">
        <f>[16]KWHtoCC!F28</f>
        <v>17036</v>
      </c>
      <c r="T9" s="2">
        <f t="shared" si="0"/>
        <v>63901041</v>
      </c>
    </row>
    <row r="10" spans="1:20" x14ac:dyDescent="0.25">
      <c r="A10" t="s">
        <v>6</v>
      </c>
      <c r="B10" s="1">
        <f>[1]KWHtoCC!F41</f>
        <v>0</v>
      </c>
      <c r="C10" s="1">
        <f>[2]KWHtoCC!F41</f>
        <v>6696564</v>
      </c>
      <c r="D10" s="4">
        <v>0</v>
      </c>
      <c r="E10" s="1">
        <f>[4]KWHtoCC!F41</f>
        <v>90</v>
      </c>
      <c r="F10" s="1">
        <f>[5]KWHtoCC!F40</f>
        <v>0</v>
      </c>
      <c r="G10" s="1">
        <f>[6]KWHtoCC!F40</f>
        <v>243439</v>
      </c>
      <c r="H10" s="1">
        <f>[7]KWHtoCC!F41</f>
        <v>48845621</v>
      </c>
      <c r="I10" s="1">
        <f>[8]KWHtoCC!F40</f>
        <v>15038239</v>
      </c>
      <c r="J10" s="1">
        <f>[9]KWHtoCC!F41</f>
        <v>0</v>
      </c>
      <c r="K10" s="1">
        <f>[10]KWHtoCC!F29</f>
        <v>0</v>
      </c>
      <c r="L10" s="1">
        <f>[11]KWHtoCC!F29</f>
        <v>0</v>
      </c>
      <c r="M10" s="1">
        <f>[12]KWHtoCC!F29</f>
        <v>6464</v>
      </c>
      <c r="N10" s="1">
        <f>[13]KWHtoCC!F29</f>
        <v>40</v>
      </c>
      <c r="O10" s="1">
        <f>[13]KWHtoCC!Q29</f>
        <v>0</v>
      </c>
      <c r="P10" s="1">
        <f>[14]KWHtoCC!F29</f>
        <v>0</v>
      </c>
      <c r="Q10" s="1">
        <f>[15]KWHtoCC!F29</f>
        <v>0</v>
      </c>
      <c r="R10" s="1">
        <f>[16]KWHtoCC!F29</f>
        <v>17039</v>
      </c>
      <c r="T10" s="2">
        <f t="shared" si="0"/>
        <v>70847496</v>
      </c>
    </row>
    <row r="11" spans="1:20" x14ac:dyDescent="0.25">
      <c r="A11" t="s">
        <v>7</v>
      </c>
      <c r="B11" s="1">
        <f>[1]KWHtoCC!F42</f>
        <v>0</v>
      </c>
      <c r="C11" s="1">
        <f>[2]KWHtoCC!F42</f>
        <v>7209396</v>
      </c>
      <c r="D11" s="4">
        <v>0</v>
      </c>
      <c r="E11" s="1">
        <f>[4]KWHtoCC!F42</f>
        <v>90</v>
      </c>
      <c r="F11" s="1">
        <f>[5]KWHtoCC!F41</f>
        <v>0</v>
      </c>
      <c r="G11" s="1">
        <f>[6]KWHtoCC!F41</f>
        <v>266389</v>
      </c>
      <c r="H11" s="1">
        <f>[7]KWHtoCC!F42</f>
        <v>48100156</v>
      </c>
      <c r="I11" s="1">
        <f>[8]KWHtoCC!F41</f>
        <v>14720934</v>
      </c>
      <c r="J11" s="1">
        <f>[9]KWHtoCC!F42</f>
        <v>0</v>
      </c>
      <c r="K11" s="1">
        <f>[10]KWHtoCC!F30</f>
        <v>0</v>
      </c>
      <c r="L11" s="1">
        <f>[11]KWHtoCC!F30</f>
        <v>0</v>
      </c>
      <c r="M11" s="1">
        <f>[12]KWHtoCC!F30</f>
        <v>6584</v>
      </c>
      <c r="N11" s="1">
        <f>[13]KWHtoCC!F30</f>
        <v>40</v>
      </c>
      <c r="O11" s="1">
        <f>[13]KWHtoCC!Q30</f>
        <v>0</v>
      </c>
      <c r="P11" s="1">
        <f>[14]KWHtoCC!F30</f>
        <v>0</v>
      </c>
      <c r="Q11" s="1">
        <f>[15]KWHtoCC!F30</f>
        <v>0</v>
      </c>
      <c r="R11" s="1">
        <f>[16]KWHtoCC!F30</f>
        <v>17039</v>
      </c>
      <c r="T11" s="2">
        <f t="shared" si="0"/>
        <v>70320628</v>
      </c>
    </row>
    <row r="12" spans="1:20" x14ac:dyDescent="0.25">
      <c r="A12" t="s">
        <v>8</v>
      </c>
      <c r="B12" s="1">
        <f>[1]KWHtoCC!F43</f>
        <v>0</v>
      </c>
      <c r="C12" s="1">
        <f>[2]KWHtoCC!F43</f>
        <v>7460321</v>
      </c>
      <c r="D12" s="4">
        <v>0</v>
      </c>
      <c r="E12" s="1">
        <f>[4]KWHtoCC!F43</f>
        <v>90</v>
      </c>
      <c r="F12" s="1">
        <f>[5]KWHtoCC!F42</f>
        <v>0</v>
      </c>
      <c r="G12" s="1">
        <f>[6]KWHtoCC!F42</f>
        <v>265438</v>
      </c>
      <c r="H12" s="1">
        <f>[7]KWHtoCC!F43</f>
        <v>49160494</v>
      </c>
      <c r="I12" s="1">
        <f>[8]KWHtoCC!F42</f>
        <v>14551279</v>
      </c>
      <c r="J12" s="1">
        <f>[9]KWHtoCC!F43</f>
        <v>0</v>
      </c>
      <c r="K12" s="1">
        <f>[10]KWHtoCC!F31</f>
        <v>0</v>
      </c>
      <c r="L12" s="1">
        <f>[11]KWHtoCC!F31</f>
        <v>0</v>
      </c>
      <c r="M12" s="1">
        <f>[12]KWHtoCC!F31</f>
        <v>6637</v>
      </c>
      <c r="N12" s="1">
        <f>[13]KWHtoCC!F31</f>
        <v>40</v>
      </c>
      <c r="O12" s="1">
        <f>[13]KWHtoCC!Q31</f>
        <v>0</v>
      </c>
      <c r="P12" s="1">
        <f>[14]KWHtoCC!F31</f>
        <v>0</v>
      </c>
      <c r="Q12" s="1">
        <f>[15]KWHtoCC!F31</f>
        <v>0</v>
      </c>
      <c r="R12" s="1">
        <f>[16]KWHtoCC!F31</f>
        <v>17039</v>
      </c>
      <c r="T12" s="2">
        <f t="shared" si="0"/>
        <v>71461338</v>
      </c>
    </row>
    <row r="13" spans="1:20" x14ac:dyDescent="0.25">
      <c r="A13" t="s">
        <v>9</v>
      </c>
      <c r="B13" s="1">
        <f>[1]KWHtoCC!F44</f>
        <v>0</v>
      </c>
      <c r="C13" s="1">
        <f>[2]KWHtoCC!F44</f>
        <v>7400451</v>
      </c>
      <c r="D13" s="4">
        <v>0</v>
      </c>
      <c r="E13" s="1">
        <f>[4]KWHtoCC!F44</f>
        <v>90</v>
      </c>
      <c r="F13" s="1">
        <f>[5]KWHtoCC!F43</f>
        <v>0</v>
      </c>
      <c r="G13" s="1">
        <f>[6]KWHtoCC!F43</f>
        <v>297789</v>
      </c>
      <c r="H13" s="1">
        <f>[7]KWHtoCC!F44</f>
        <v>51917112</v>
      </c>
      <c r="I13" s="1">
        <f>[8]KWHtoCC!F43</f>
        <v>15344555</v>
      </c>
      <c r="J13" s="1">
        <f>[9]KWHtoCC!F44</f>
        <v>0</v>
      </c>
      <c r="K13" s="1">
        <f>[10]KWHtoCC!F32</f>
        <v>0</v>
      </c>
      <c r="L13" s="1">
        <f>[11]KWHtoCC!F32</f>
        <v>0</v>
      </c>
      <c r="M13" s="1">
        <f>[12]KWHtoCC!F32</f>
        <v>6637</v>
      </c>
      <c r="N13" s="1">
        <f>[13]KWHtoCC!F32</f>
        <v>40</v>
      </c>
      <c r="O13" s="1">
        <f>[13]KWHtoCC!Q32</f>
        <v>0</v>
      </c>
      <c r="P13" s="1">
        <f>[14]KWHtoCC!F32</f>
        <v>0</v>
      </c>
      <c r="Q13" s="1">
        <f>[15]KWHtoCC!F32</f>
        <v>0</v>
      </c>
      <c r="R13" s="1">
        <f>[16]KWHtoCC!F32</f>
        <v>17039</v>
      </c>
      <c r="T13" s="2">
        <f t="shared" si="0"/>
        <v>74983713</v>
      </c>
    </row>
    <row r="14" spans="1:20" x14ac:dyDescent="0.25">
      <c r="A14" t="s">
        <v>10</v>
      </c>
      <c r="B14" s="1">
        <f>[1]KWHtoCC!F45</f>
        <v>0</v>
      </c>
      <c r="C14" s="1">
        <f>[2]KWHtoCC!F45</f>
        <v>6198613</v>
      </c>
      <c r="D14" s="1">
        <f>[3]KWHtoCC!F33</f>
        <v>0</v>
      </c>
      <c r="E14" s="1">
        <f>[4]KWHtoCC!F45</f>
        <v>90</v>
      </c>
      <c r="F14" s="1">
        <f>[5]KWHtoCC!F44</f>
        <v>0</v>
      </c>
      <c r="G14" s="1">
        <f>[6]KWHtoCC!F44</f>
        <v>270163</v>
      </c>
      <c r="H14" s="1">
        <f>[7]KWHtoCC!F45</f>
        <v>46314204</v>
      </c>
      <c r="I14" s="1">
        <f>[8]KWHtoCC!F44</f>
        <v>13960120</v>
      </c>
      <c r="J14" s="1">
        <f>[9]KWHtoCC!F45</f>
        <v>0</v>
      </c>
      <c r="K14" s="1">
        <f>[10]KWHtoCC!F33</f>
        <v>0</v>
      </c>
      <c r="L14" s="1">
        <f>[11]KWHtoCC!F33</f>
        <v>0</v>
      </c>
      <c r="M14" s="1">
        <f>[12]KWHtoCC!F33</f>
        <v>6637</v>
      </c>
      <c r="N14" s="1">
        <f>[13]KWHtoCC!F33</f>
        <v>40</v>
      </c>
      <c r="O14" s="1">
        <f>[13]KWHtoCC!Q33</f>
        <v>0</v>
      </c>
      <c r="P14" s="1">
        <f>[14]KWHtoCC!F33</f>
        <v>0</v>
      </c>
      <c r="Q14" s="1">
        <f>[15]KWHtoCC!F33</f>
        <v>0</v>
      </c>
      <c r="R14" s="1">
        <f>[16]KWHtoCC!F33</f>
        <v>17039</v>
      </c>
      <c r="T14" s="2">
        <f t="shared" si="0"/>
        <v>66766906</v>
      </c>
    </row>
    <row r="15" spans="1:20" x14ac:dyDescent="0.25">
      <c r="A15" t="s">
        <v>11</v>
      </c>
      <c r="B15" s="1">
        <f>[1]KWHtoCC!F46</f>
        <v>0</v>
      </c>
      <c r="C15" s="1">
        <f>[2]KWHtoCC!F46</f>
        <v>5655642</v>
      </c>
      <c r="D15" s="1">
        <f>[3]KWHtoCC!F34</f>
        <v>0</v>
      </c>
      <c r="E15" s="1">
        <f>[4]KWHtoCC!F46</f>
        <v>90</v>
      </c>
      <c r="F15" s="1">
        <f>[5]KWHtoCC!F45</f>
        <v>0</v>
      </c>
      <c r="G15" s="1">
        <f>[6]KWHtoCC!F45</f>
        <v>233094</v>
      </c>
      <c r="H15" s="1">
        <f>[7]KWHtoCC!F46</f>
        <v>44030752</v>
      </c>
      <c r="I15" s="1">
        <f>[8]KWHtoCC!F45</f>
        <v>13844474</v>
      </c>
      <c r="J15" s="1">
        <f>[9]KWHtoCC!F46</f>
        <v>0</v>
      </c>
      <c r="K15" s="1">
        <f>[10]KWHtoCC!F34</f>
        <v>0</v>
      </c>
      <c r="L15" s="1">
        <f>[11]KWHtoCC!F34</f>
        <v>0</v>
      </c>
      <c r="M15" s="1">
        <f>[12]KWHtoCC!F34</f>
        <v>6637</v>
      </c>
      <c r="N15" s="1">
        <f>[13]KWHtoCC!F34</f>
        <v>40</v>
      </c>
      <c r="O15" s="1">
        <f>[13]KWHtoCC!Q34</f>
        <v>0</v>
      </c>
      <c r="P15" s="1">
        <f>[14]KWHtoCC!F34</f>
        <v>0</v>
      </c>
      <c r="Q15" s="1">
        <f>[15]KWHtoCC!F34</f>
        <v>0</v>
      </c>
      <c r="R15" s="1">
        <f>[16]KWHtoCC!F34</f>
        <v>17039</v>
      </c>
      <c r="T15" s="2">
        <f t="shared" si="0"/>
        <v>63787768</v>
      </c>
    </row>
    <row r="16" spans="1:20" x14ac:dyDescent="0.25">
      <c r="A16" t="s">
        <v>12</v>
      </c>
      <c r="B16" s="1">
        <f>[1]KWHtoCC!F47</f>
        <v>0</v>
      </c>
      <c r="C16" s="1">
        <f>[2]KWHtoCC!F47</f>
        <v>6066225</v>
      </c>
      <c r="D16" s="1">
        <f>[3]KWHtoCC!F35</f>
        <v>0</v>
      </c>
      <c r="E16" s="1">
        <f>[4]KWHtoCC!F47</f>
        <v>90</v>
      </c>
      <c r="F16" s="1">
        <f>[5]KWHtoCC!F46</f>
        <v>0</v>
      </c>
      <c r="G16" s="1">
        <f>[6]KWHtoCC!F46</f>
        <v>230832</v>
      </c>
      <c r="H16" s="1">
        <f>[7]KWHtoCC!F47</f>
        <v>47110703</v>
      </c>
      <c r="I16" s="1">
        <f>[8]KWHtoCC!F46</f>
        <v>15095901</v>
      </c>
      <c r="J16" s="1">
        <f>[9]KWHtoCC!F47</f>
        <v>0</v>
      </c>
      <c r="K16" s="1">
        <f>[10]KWHtoCC!F35</f>
        <v>0</v>
      </c>
      <c r="L16" s="1">
        <f>[11]KWHtoCC!F35</f>
        <v>0</v>
      </c>
      <c r="M16" s="1">
        <f>[12]KWHtoCC!F35</f>
        <v>6637</v>
      </c>
      <c r="N16" s="1">
        <f>[13]KWHtoCC!F35</f>
        <v>40</v>
      </c>
      <c r="O16" s="1">
        <f>[13]KWHtoCC!Q35</f>
        <v>0</v>
      </c>
      <c r="P16" s="1">
        <f>[14]KWHtoCC!F35</f>
        <v>0</v>
      </c>
      <c r="Q16" s="1">
        <f>[15]KWHtoCC!F35</f>
        <v>0</v>
      </c>
      <c r="R16" s="1">
        <f>[16]KWHtoCC!F35</f>
        <v>16640</v>
      </c>
      <c r="T16" s="2">
        <f t="shared" si="0"/>
        <v>68527068</v>
      </c>
    </row>
    <row r="17" spans="1:20" x14ac:dyDescent="0.25">
      <c r="A17" s="7">
        <v>42736</v>
      </c>
      <c r="B17" s="1">
        <f>[1]KWHtoCC!F48</f>
        <v>0</v>
      </c>
      <c r="C17" s="1">
        <f>[2]KWHtoCC!F48</f>
        <v>5961871</v>
      </c>
      <c r="D17" s="1">
        <f>[3]KWHtoCC!F36</f>
        <v>0</v>
      </c>
      <c r="E17" s="1">
        <f>[4]KWHtoCC!F48</f>
        <v>90</v>
      </c>
      <c r="F17" s="1">
        <f>[5]KWHtoCC!F47</f>
        <v>0</v>
      </c>
      <c r="G17" s="1">
        <f>[6]KWHtoCC!F47</f>
        <v>240656</v>
      </c>
      <c r="H17" s="1">
        <f>[7]KWHtoCC!F48</f>
        <v>43457754</v>
      </c>
      <c r="I17" s="1">
        <f>[8]KWHtoCC!F47</f>
        <v>13652534</v>
      </c>
      <c r="J17" s="1">
        <f>[9]KWHtoCC!F48</f>
        <v>0</v>
      </c>
      <c r="K17" s="1">
        <f>[17]KWHtoCC!F24</f>
        <v>0</v>
      </c>
      <c r="L17" s="1">
        <f>[18]KWHtoCC!F24</f>
        <v>0</v>
      </c>
      <c r="M17" s="1">
        <f>[19]KWHtoCC!F24</f>
        <v>23676</v>
      </c>
      <c r="N17" s="1">
        <f>[20]KWHtoCC!F24</f>
        <v>0</v>
      </c>
      <c r="O17" s="1">
        <f>[20]KWHtoCC!Q24</f>
        <v>0</v>
      </c>
      <c r="P17" s="1">
        <f>[21]KWHtoCC!F24</f>
        <v>0</v>
      </c>
      <c r="Q17" s="1">
        <f>[22]KWHtoCC!F24</f>
        <v>0</v>
      </c>
      <c r="R17" s="1">
        <f>[23]KWHtoCC!F24</f>
        <v>0</v>
      </c>
      <c r="T17" s="2">
        <f t="shared" si="0"/>
        <v>63336581</v>
      </c>
    </row>
    <row r="18" spans="1:20" x14ac:dyDescent="0.25">
      <c r="A18" s="7">
        <v>42767</v>
      </c>
      <c r="B18" s="1">
        <f>[1]KWHtoCC!F49</f>
        <v>0</v>
      </c>
      <c r="C18" s="1">
        <f>[2]KWHtoCC!F49</f>
        <v>5759022</v>
      </c>
      <c r="D18" s="1">
        <f>[3]KWHtoCC!F37</f>
        <v>0</v>
      </c>
      <c r="E18" s="1">
        <f>[4]KWHtoCC!F49</f>
        <v>90</v>
      </c>
      <c r="F18" s="1">
        <f>[5]KWHtoCC!F48</f>
        <v>0</v>
      </c>
      <c r="G18" s="1">
        <f>[6]KWHtoCC!F48</f>
        <v>214553</v>
      </c>
      <c r="H18" s="1">
        <f>[7]KWHtoCC!F49</f>
        <v>43682846</v>
      </c>
      <c r="I18" s="1">
        <f>[8]KWHtoCC!F48</f>
        <v>13665231</v>
      </c>
      <c r="J18" s="1">
        <f>[9]KWHtoCC!F49</f>
        <v>0</v>
      </c>
      <c r="K18" s="1">
        <f>[17]KWHtoCC!F25</f>
        <v>0</v>
      </c>
      <c r="L18" s="1">
        <f>[18]KWHtoCC!F25</f>
        <v>0</v>
      </c>
      <c r="M18" s="1">
        <f>[19]KWHtoCC!F25</f>
        <v>23672</v>
      </c>
      <c r="N18" s="1">
        <f>[20]KWHtoCC!F25</f>
        <v>0</v>
      </c>
      <c r="O18" s="1">
        <f>[20]KWHtoCC!Q25</f>
        <v>0</v>
      </c>
      <c r="P18" s="1">
        <f>[21]KWHtoCC!F25</f>
        <v>0</v>
      </c>
      <c r="Q18" s="1">
        <f>[22]KWHtoCC!F25</f>
        <v>0</v>
      </c>
      <c r="R18" s="1">
        <f>[23]KWHtoCC!F25</f>
        <v>0</v>
      </c>
      <c r="T18" s="2">
        <f t="shared" si="0"/>
        <v>63345414</v>
      </c>
    </row>
    <row r="19" spans="1:20" x14ac:dyDescent="0.25">
      <c r="A19" s="7">
        <v>42795</v>
      </c>
      <c r="B19" s="1">
        <f>[1]KWHtoCC!F50</f>
        <v>0</v>
      </c>
      <c r="C19" s="1">
        <f>[2]KWHtoCC!F50</f>
        <v>5335310</v>
      </c>
      <c r="D19" s="1">
        <f>[3]KWHtoCC!F38</f>
        <v>0</v>
      </c>
      <c r="E19" s="1">
        <f>[4]KWHtoCC!F50</f>
        <v>90</v>
      </c>
      <c r="F19" s="1">
        <f>[5]KWHtoCC!F49</f>
        <v>0</v>
      </c>
      <c r="G19" s="1">
        <f>[6]KWHtoCC!F49</f>
        <v>209103</v>
      </c>
      <c r="H19" s="1">
        <f>[7]KWHtoCC!F50</f>
        <v>42517417</v>
      </c>
      <c r="I19" s="1">
        <f>[8]KWHtoCC!F49</f>
        <v>13793283</v>
      </c>
      <c r="J19" s="1">
        <f>[9]KWHtoCC!F50</f>
        <v>0</v>
      </c>
      <c r="K19" s="1">
        <f>[17]KWHtoCC!F26</f>
        <v>0</v>
      </c>
      <c r="L19" s="1">
        <f>[18]KWHtoCC!F26</f>
        <v>0</v>
      </c>
      <c r="M19" s="1">
        <f>[19]KWHtoCC!F26</f>
        <v>23517</v>
      </c>
      <c r="N19" s="1">
        <f>[20]KWHtoCC!F26</f>
        <v>0</v>
      </c>
      <c r="O19" s="1">
        <f>[20]KWHtoCC!Q26</f>
        <v>0</v>
      </c>
      <c r="P19" s="1">
        <f>[21]KWHtoCC!F26</f>
        <v>0</v>
      </c>
      <c r="Q19" s="1">
        <f>[22]KWHtoCC!F26</f>
        <v>0</v>
      </c>
      <c r="R19" s="1">
        <f>[23]KWHtoCC!F26</f>
        <v>0</v>
      </c>
      <c r="T19" s="2">
        <f t="shared" si="0"/>
        <v>61878720</v>
      </c>
    </row>
    <row r="20" spans="1:20" x14ac:dyDescent="0.25">
      <c r="A20" s="7">
        <v>42826</v>
      </c>
      <c r="B20" s="1">
        <f>[1]KWHtoCC!F51</f>
        <v>0</v>
      </c>
      <c r="C20" s="1">
        <f>[2]KWHtoCC!F51</f>
        <v>5505173</v>
      </c>
      <c r="D20" s="1">
        <f>[3]KWHtoCC!F39</f>
        <v>0</v>
      </c>
      <c r="E20" s="1">
        <f>[4]KWHtoCC!F51</f>
        <v>90</v>
      </c>
      <c r="F20" s="1">
        <f>[5]KWHtoCC!F50</f>
        <v>0</v>
      </c>
      <c r="G20" s="1">
        <f>[6]KWHtoCC!F50</f>
        <v>206087</v>
      </c>
      <c r="H20" s="1">
        <f>[7]KWHtoCC!F51</f>
        <v>43539830</v>
      </c>
      <c r="I20" s="1">
        <f>[8]KWHtoCC!F50</f>
        <v>14483661</v>
      </c>
      <c r="J20" s="1">
        <f>[9]KWHtoCC!F51</f>
        <v>0</v>
      </c>
      <c r="K20" s="1">
        <f>[17]KWHtoCC!F27</f>
        <v>0</v>
      </c>
      <c r="L20" s="1">
        <f>[18]KWHtoCC!F27</f>
        <v>0</v>
      </c>
      <c r="M20" s="1">
        <f>[19]KWHtoCC!F27</f>
        <v>23517</v>
      </c>
      <c r="N20" s="1">
        <f>[20]KWHtoCC!F27</f>
        <v>0</v>
      </c>
      <c r="O20" s="1">
        <f>[20]KWHtoCC!Q27</f>
        <v>0</v>
      </c>
      <c r="P20" s="1">
        <f>[21]KWHtoCC!F27</f>
        <v>0</v>
      </c>
      <c r="Q20" s="1">
        <f>[22]KWHtoCC!F27</f>
        <v>0</v>
      </c>
      <c r="R20" s="1">
        <f>[23]KWHtoCC!F27</f>
        <v>0</v>
      </c>
      <c r="T20" s="2">
        <f t="shared" si="0"/>
        <v>63758358</v>
      </c>
    </row>
    <row r="21" spans="1:20" x14ac:dyDescent="0.25">
      <c r="A21" s="7">
        <v>42856</v>
      </c>
      <c r="B21" s="1">
        <f>[1]KWHtoCC!F52</f>
        <v>0</v>
      </c>
      <c r="C21" s="1">
        <f>[2]KWHtoCC!F52</f>
        <v>5600154</v>
      </c>
      <c r="D21" s="1">
        <f>[3]KWHtoCC!F40</f>
        <v>0</v>
      </c>
      <c r="E21" s="1">
        <f>[4]KWHtoCC!F52</f>
        <v>90</v>
      </c>
      <c r="F21" s="1">
        <f>[5]KWHtoCC!F51</f>
        <v>0</v>
      </c>
      <c r="G21" s="1">
        <f>[6]KWHtoCC!F51</f>
        <v>236436</v>
      </c>
      <c r="H21" s="1">
        <f>[7]KWHtoCC!F52</f>
        <v>44948862</v>
      </c>
      <c r="I21" s="1">
        <f>[8]KWHtoCC!F51</f>
        <v>15564387</v>
      </c>
      <c r="J21" s="1">
        <f>[9]KWHtoCC!F52</f>
        <v>0</v>
      </c>
      <c r="K21" s="1">
        <f>[17]KWHtoCC!F28</f>
        <v>0</v>
      </c>
      <c r="L21" s="1">
        <f>[18]KWHtoCC!F28</f>
        <v>0</v>
      </c>
      <c r="M21" s="1">
        <f>[19]KWHtoCC!F28</f>
        <v>23517</v>
      </c>
      <c r="N21" s="1">
        <f>[20]KWHtoCC!F28</f>
        <v>0</v>
      </c>
      <c r="O21" s="1">
        <f>[20]KWHtoCC!Q28</f>
        <v>0</v>
      </c>
      <c r="P21" s="1">
        <f>[21]KWHtoCC!F28</f>
        <v>0</v>
      </c>
      <c r="Q21" s="1">
        <f>[22]KWHtoCC!F28</f>
        <v>0</v>
      </c>
      <c r="R21" s="1">
        <f>[23]KWHtoCC!F28</f>
        <v>0</v>
      </c>
      <c r="T21" s="2">
        <f t="shared" si="0"/>
        <v>66373446</v>
      </c>
    </row>
    <row r="22" spans="1:20" x14ac:dyDescent="0.25">
      <c r="A22" s="7">
        <v>42887</v>
      </c>
      <c r="B22" s="1">
        <f>[1]KWHtoCC!F53</f>
        <v>0</v>
      </c>
      <c r="C22" s="1">
        <f>[2]KWHtoCC!F53</f>
        <v>0</v>
      </c>
      <c r="D22" s="4">
        <v>0</v>
      </c>
      <c r="E22" s="1">
        <f>[4]KWHtoCC!F53</f>
        <v>0</v>
      </c>
      <c r="F22" s="1">
        <f>[5]KWHtoCC!F52</f>
        <v>0</v>
      </c>
      <c r="G22" s="1">
        <f>[6]KWHtoCC!F52</f>
        <v>0</v>
      </c>
      <c r="H22" s="1">
        <f>[7]KWHtoCC!F53</f>
        <v>0</v>
      </c>
      <c r="I22" s="1">
        <f>[8]KWHtoCC!F52</f>
        <v>0</v>
      </c>
      <c r="J22" s="1">
        <f>[9]KWHtoCC!F53</f>
        <v>0</v>
      </c>
      <c r="K22" s="1">
        <f>[17]KWHtoCC!F29</f>
        <v>0</v>
      </c>
      <c r="L22" s="1">
        <f>[18]KWHtoCC!F29</f>
        <v>0</v>
      </c>
      <c r="M22" s="1">
        <f>[19]KWHtoCC!F29</f>
        <v>276</v>
      </c>
      <c r="N22" s="1">
        <f>[20]KWHtoCC!F29</f>
        <v>0</v>
      </c>
      <c r="O22" s="1">
        <f>[20]KWHtoCC!Q29</f>
        <v>0</v>
      </c>
      <c r="P22" s="1">
        <f>[21]KWHtoCC!F29</f>
        <v>0</v>
      </c>
      <c r="Q22" s="1">
        <f>[22]KWHtoCC!F29</f>
        <v>0</v>
      </c>
      <c r="R22" s="1">
        <f>[23]KWHtoCC!F29</f>
        <v>0</v>
      </c>
      <c r="T22" s="2">
        <f t="shared" si="0"/>
        <v>276</v>
      </c>
    </row>
    <row r="23" spans="1:20" x14ac:dyDescent="0.25">
      <c r="A23" s="7">
        <v>42917</v>
      </c>
      <c r="B23" s="1">
        <f>[1]KWHtoCC!F54</f>
        <v>0</v>
      </c>
      <c r="C23" s="1">
        <f>[2]KWHtoCC!F54</f>
        <v>0</v>
      </c>
      <c r="D23" s="4">
        <v>0</v>
      </c>
      <c r="E23" s="1">
        <f>[4]KWHtoCC!F54</f>
        <v>0</v>
      </c>
      <c r="F23" s="1">
        <f>[5]KWHtoCC!F53</f>
        <v>0</v>
      </c>
      <c r="G23" s="1">
        <f>[6]KWHtoCC!F53</f>
        <v>0</v>
      </c>
      <c r="H23" s="1">
        <f>[7]KWHtoCC!F54</f>
        <v>0</v>
      </c>
      <c r="I23" s="1">
        <f>[8]KWHtoCC!F53</f>
        <v>0</v>
      </c>
      <c r="J23" s="1">
        <f>[9]KWHtoCC!F54</f>
        <v>0</v>
      </c>
      <c r="K23" s="1">
        <f>[17]KWHtoCC!F30</f>
        <v>0</v>
      </c>
      <c r="L23" s="1">
        <f>[18]KWHtoCC!F30</f>
        <v>0</v>
      </c>
      <c r="M23" s="1">
        <f>[19]KWHtoCC!F30</f>
        <v>0</v>
      </c>
      <c r="N23" s="1">
        <f>[20]KWHtoCC!F30</f>
        <v>0</v>
      </c>
      <c r="O23" s="1">
        <f>[20]KWHtoCC!Q30</f>
        <v>0</v>
      </c>
      <c r="P23" s="1">
        <f>[21]KWHtoCC!F30</f>
        <v>0</v>
      </c>
      <c r="Q23" s="1">
        <f>[22]KWHtoCC!F30</f>
        <v>0</v>
      </c>
      <c r="R23" s="1">
        <f>[23]KWHtoCC!F30</f>
        <v>0</v>
      </c>
      <c r="T23" s="2">
        <f t="shared" si="0"/>
        <v>0</v>
      </c>
    </row>
    <row r="24" spans="1:20" x14ac:dyDescent="0.25">
      <c r="A24" s="7">
        <v>42948</v>
      </c>
      <c r="B24" s="1">
        <f>[1]KWHtoCC!F55</f>
        <v>0</v>
      </c>
      <c r="C24" s="1">
        <f>[2]KWHtoCC!F55</f>
        <v>0</v>
      </c>
      <c r="D24" s="4">
        <v>0</v>
      </c>
      <c r="E24" s="1">
        <f>[4]KWHtoCC!F55</f>
        <v>0</v>
      </c>
      <c r="F24" s="1">
        <f>[5]KWHtoCC!F54</f>
        <v>0</v>
      </c>
      <c r="G24" s="1">
        <f>[6]KWHtoCC!F54</f>
        <v>0</v>
      </c>
      <c r="H24" s="1">
        <f>[7]KWHtoCC!F55</f>
        <v>0</v>
      </c>
      <c r="I24" s="1">
        <f>[8]KWHtoCC!F54</f>
        <v>0</v>
      </c>
      <c r="J24" s="1">
        <f>[9]KWHtoCC!F55</f>
        <v>0</v>
      </c>
      <c r="K24" s="1">
        <f>[17]KWHtoCC!F31</f>
        <v>0</v>
      </c>
      <c r="L24" s="1">
        <f>[18]KWHtoCC!F31</f>
        <v>0</v>
      </c>
      <c r="M24" s="1">
        <f>[19]KWHtoCC!F31</f>
        <v>0</v>
      </c>
      <c r="N24" s="1">
        <f>[20]KWHtoCC!F31</f>
        <v>0</v>
      </c>
      <c r="O24" s="1">
        <f>[20]KWHtoCC!Q31</f>
        <v>0</v>
      </c>
      <c r="P24" s="1">
        <f>[21]KWHtoCC!F31</f>
        <v>0</v>
      </c>
      <c r="Q24" s="1">
        <f>[22]KWHtoCC!F31</f>
        <v>0</v>
      </c>
      <c r="R24" s="1">
        <f>[23]KWHtoCC!F31</f>
        <v>0</v>
      </c>
      <c r="T24" s="2">
        <f t="shared" si="0"/>
        <v>0</v>
      </c>
    </row>
    <row r="25" spans="1:20" x14ac:dyDescent="0.25">
      <c r="A25" s="7">
        <v>42979</v>
      </c>
      <c r="B25" s="1">
        <f>[1]KWHtoCC!F56</f>
        <v>0</v>
      </c>
      <c r="C25" s="1">
        <f>[2]KWHtoCC!F56</f>
        <v>0</v>
      </c>
      <c r="D25" s="4">
        <v>0</v>
      </c>
      <c r="E25" s="1">
        <f>[4]KWHtoCC!F56</f>
        <v>0</v>
      </c>
      <c r="F25" s="1">
        <f>[5]KWHtoCC!F55</f>
        <v>0</v>
      </c>
      <c r="G25" s="1">
        <f>[6]KWHtoCC!F55</f>
        <v>0</v>
      </c>
      <c r="H25" s="1">
        <f>[7]KWHtoCC!F56</f>
        <v>0</v>
      </c>
      <c r="I25" s="1">
        <f>[8]KWHtoCC!F55</f>
        <v>0</v>
      </c>
      <c r="J25" s="1">
        <f>[9]KWHtoCC!F56</f>
        <v>0</v>
      </c>
      <c r="K25" s="1">
        <f>[17]KWHtoCC!F32</f>
        <v>0</v>
      </c>
      <c r="L25" s="1">
        <f>[18]KWHtoCC!F32</f>
        <v>0</v>
      </c>
      <c r="M25" s="1">
        <f>[19]KWHtoCC!F32</f>
        <v>0</v>
      </c>
      <c r="N25" s="1">
        <f>[20]KWHtoCC!F32</f>
        <v>0</v>
      </c>
      <c r="O25" s="1">
        <f>[20]KWHtoCC!Q32</f>
        <v>0</v>
      </c>
      <c r="P25" s="1">
        <f>[21]KWHtoCC!F32</f>
        <v>0</v>
      </c>
      <c r="Q25" s="1">
        <f>[22]KWHtoCC!F32</f>
        <v>0</v>
      </c>
      <c r="R25" s="1">
        <f>[23]KWHtoCC!F32</f>
        <v>0</v>
      </c>
      <c r="T25" s="2">
        <f t="shared" si="0"/>
        <v>0</v>
      </c>
    </row>
    <row r="26" spans="1:20" x14ac:dyDescent="0.25">
      <c r="A26" s="7">
        <v>43009</v>
      </c>
      <c r="B26" s="1">
        <f>[1]KWHtoCC!F57</f>
        <v>0</v>
      </c>
      <c r="C26" s="1">
        <f>[2]KWHtoCC!F57</f>
        <v>0</v>
      </c>
      <c r="D26" s="1">
        <f>[3]KWHtoCC!F41</f>
        <v>0</v>
      </c>
      <c r="E26" s="1">
        <f>[4]KWHtoCC!F57</f>
        <v>0</v>
      </c>
      <c r="F26" s="1">
        <f>[5]KWHtoCC!F56</f>
        <v>0</v>
      </c>
      <c r="G26" s="1">
        <f>[6]KWHtoCC!F56</f>
        <v>0</v>
      </c>
      <c r="H26" s="1">
        <f>[7]KWHtoCC!F57</f>
        <v>0</v>
      </c>
      <c r="I26" s="1">
        <f>[8]KWHtoCC!F56</f>
        <v>0</v>
      </c>
      <c r="J26" s="1">
        <f>[9]KWHtoCC!F57</f>
        <v>0</v>
      </c>
      <c r="K26" s="1">
        <f>[17]KWHtoCC!F33</f>
        <v>0</v>
      </c>
      <c r="L26" s="1">
        <f>[18]KWHtoCC!F33</f>
        <v>0</v>
      </c>
      <c r="M26" s="1">
        <f>[19]KWHtoCC!F33</f>
        <v>0</v>
      </c>
      <c r="N26" s="1">
        <f>[20]KWHtoCC!F33</f>
        <v>0</v>
      </c>
      <c r="O26" s="1">
        <f>[20]KWHtoCC!Q33</f>
        <v>0</v>
      </c>
      <c r="P26" s="1">
        <f>[21]KWHtoCC!F33</f>
        <v>0</v>
      </c>
      <c r="Q26" s="1">
        <f>[22]KWHtoCC!F33</f>
        <v>0</v>
      </c>
      <c r="R26" s="1">
        <f>[23]KWHtoCC!F33</f>
        <v>0</v>
      </c>
      <c r="T26" s="2">
        <f t="shared" si="0"/>
        <v>0</v>
      </c>
    </row>
    <row r="27" spans="1:20" x14ac:dyDescent="0.25">
      <c r="A27" s="7">
        <v>43040</v>
      </c>
      <c r="B27" s="1">
        <f>[1]KWHtoCC!F58</f>
        <v>0</v>
      </c>
      <c r="C27" s="1">
        <f>[2]KWHtoCC!F58</f>
        <v>0</v>
      </c>
      <c r="D27" s="1">
        <f>[3]KWHtoCC!F42</f>
        <v>0</v>
      </c>
      <c r="E27" s="1">
        <f>[4]KWHtoCC!F58</f>
        <v>0</v>
      </c>
      <c r="F27" s="1">
        <f>[5]KWHtoCC!F57</f>
        <v>0</v>
      </c>
      <c r="G27" s="1">
        <f>[6]KWHtoCC!F57</f>
        <v>0</v>
      </c>
      <c r="H27" s="1">
        <f>[7]KWHtoCC!F58</f>
        <v>0</v>
      </c>
      <c r="I27" s="1">
        <f>[8]KWHtoCC!F57</f>
        <v>0</v>
      </c>
      <c r="J27" s="1">
        <f>[9]KWHtoCC!F58</f>
        <v>0</v>
      </c>
      <c r="K27" s="1">
        <f>[17]KWHtoCC!F34</f>
        <v>0</v>
      </c>
      <c r="L27" s="1">
        <f>[18]KWHtoCC!F34</f>
        <v>0</v>
      </c>
      <c r="M27" s="1">
        <f>[19]KWHtoCC!F34</f>
        <v>0</v>
      </c>
      <c r="N27" s="1">
        <f>[20]KWHtoCC!F34</f>
        <v>0</v>
      </c>
      <c r="O27" s="1">
        <f>[20]KWHtoCC!Q34</f>
        <v>0</v>
      </c>
      <c r="P27" s="1">
        <f>[21]KWHtoCC!F34</f>
        <v>0</v>
      </c>
      <c r="Q27" s="1">
        <f>[22]KWHtoCC!F34</f>
        <v>0</v>
      </c>
      <c r="R27" s="1">
        <f>[23]KWHtoCC!F34</f>
        <v>0</v>
      </c>
      <c r="T27" s="2">
        <f t="shared" si="0"/>
        <v>0</v>
      </c>
    </row>
    <row r="28" spans="1:20" x14ac:dyDescent="0.25">
      <c r="A28" s="7">
        <v>43070</v>
      </c>
      <c r="B28" s="1">
        <f>[1]KWHtoCC!F59</f>
        <v>0</v>
      </c>
      <c r="C28" s="1">
        <f>[2]KWHtoCC!F59</f>
        <v>0</v>
      </c>
      <c r="D28" s="1">
        <f>[3]KWHtoCC!F43</f>
        <v>0</v>
      </c>
      <c r="E28" s="1">
        <f>[4]KWHtoCC!F59</f>
        <v>0</v>
      </c>
      <c r="F28" s="1">
        <f>[5]KWHtoCC!F58</f>
        <v>0</v>
      </c>
      <c r="G28" s="1">
        <f>[6]KWHtoCC!F58</f>
        <v>0</v>
      </c>
      <c r="H28" s="1">
        <f>[7]KWHtoCC!F59</f>
        <v>0</v>
      </c>
      <c r="I28" s="1">
        <f>[8]KWHtoCC!F58</f>
        <v>0</v>
      </c>
      <c r="J28" s="1">
        <f>[9]KWHtoCC!F59</f>
        <v>0</v>
      </c>
      <c r="K28" s="1">
        <f>[17]KWHtoCC!F35</f>
        <v>0</v>
      </c>
      <c r="L28" s="1">
        <f>[18]KWHtoCC!F35</f>
        <v>0</v>
      </c>
      <c r="M28" s="1">
        <f>[19]KWHtoCC!F35</f>
        <v>0</v>
      </c>
      <c r="N28" s="1">
        <f>[20]KWHtoCC!F35</f>
        <v>0</v>
      </c>
      <c r="O28" s="1">
        <f>[20]KWHtoCC!Q35</f>
        <v>0</v>
      </c>
      <c r="P28" s="1">
        <f>[21]KWHtoCC!F35</f>
        <v>0</v>
      </c>
      <c r="Q28" s="1">
        <f>[22]KWHtoCC!F35</f>
        <v>0</v>
      </c>
      <c r="R28" s="1">
        <f>[23]KWHtoCC!F35</f>
        <v>0</v>
      </c>
      <c r="T28" s="2">
        <f t="shared" si="0"/>
        <v>0</v>
      </c>
    </row>
    <row r="29" spans="1:20" x14ac:dyDescent="0.25">
      <c r="D29" s="1"/>
    </row>
    <row r="31" spans="1:20" x14ac:dyDescent="0.25">
      <c r="B31" t="s">
        <v>22</v>
      </c>
    </row>
    <row r="32" spans="1:20" x14ac:dyDescent="0.25">
      <c r="A32" t="s">
        <v>21</v>
      </c>
      <c r="B32" t="s">
        <v>0</v>
      </c>
      <c r="C32" t="s">
        <v>23</v>
      </c>
      <c r="D32" t="s">
        <v>24</v>
      </c>
      <c r="E32" t="s">
        <v>25</v>
      </c>
      <c r="F32" t="s">
        <v>26</v>
      </c>
      <c r="G32" t="s">
        <v>27</v>
      </c>
      <c r="H32" t="s">
        <v>28</v>
      </c>
      <c r="I32" t="s">
        <v>29</v>
      </c>
      <c r="J32" t="s">
        <v>30</v>
      </c>
      <c r="K32" t="s">
        <v>31</v>
      </c>
      <c r="L32" t="s">
        <v>14</v>
      </c>
      <c r="M32" t="s">
        <v>32</v>
      </c>
      <c r="N32" t="s">
        <v>33</v>
      </c>
      <c r="O32" t="s">
        <v>34</v>
      </c>
      <c r="P32" t="s">
        <v>35</v>
      </c>
      <c r="Q32" t="s">
        <v>36</v>
      </c>
      <c r="R32" t="s">
        <v>41</v>
      </c>
      <c r="T32" t="s">
        <v>13</v>
      </c>
    </row>
    <row r="33" spans="1:20" x14ac:dyDescent="0.25">
      <c r="A33" t="s">
        <v>1</v>
      </c>
      <c r="B33" s="11">
        <f t="shared" ref="B33:B46" si="1">B5/$T5</f>
        <v>0</v>
      </c>
      <c r="C33" s="11">
        <f t="shared" ref="C33:J33" si="2">C5/$T5</f>
        <v>0.10151553694802563</v>
      </c>
      <c r="D33" s="11">
        <f t="shared" si="2"/>
        <v>0</v>
      </c>
      <c r="E33" s="11">
        <f t="shared" si="2"/>
        <v>1.3816966036822828E-6</v>
      </c>
      <c r="F33" s="11">
        <f t="shared" si="2"/>
        <v>0</v>
      </c>
      <c r="G33" s="11">
        <f t="shared" si="2"/>
        <v>3.7458562535050955E-3</v>
      </c>
      <c r="H33" s="11">
        <f t="shared" si="2"/>
        <v>0.68358699491888752</v>
      </c>
      <c r="I33" s="11">
        <f t="shared" si="2"/>
        <v>0.21078879370363929</v>
      </c>
      <c r="J33" s="11">
        <f t="shared" si="2"/>
        <v>0</v>
      </c>
      <c r="K33" s="11">
        <f t="shared" ref="K33:Q33" si="3">K5/$T5</f>
        <v>0</v>
      </c>
      <c r="L33" s="11">
        <f t="shared" si="3"/>
        <v>0</v>
      </c>
      <c r="M33" s="11">
        <f t="shared" ref="M33:M46" si="4">(M5+N5+R5)/$T5</f>
        <v>3.6143647933879985E-4</v>
      </c>
      <c r="N33" s="12">
        <v>0</v>
      </c>
      <c r="O33" s="11">
        <f t="shared" si="3"/>
        <v>0</v>
      </c>
      <c r="P33" s="11">
        <f t="shared" si="3"/>
        <v>0</v>
      </c>
      <c r="Q33" s="11">
        <f t="shared" si="3"/>
        <v>0</v>
      </c>
      <c r="R33" s="12">
        <v>0</v>
      </c>
      <c r="T33" s="5">
        <f>SUM(B33:S33)</f>
        <v>1</v>
      </c>
    </row>
    <row r="34" spans="1:20" x14ac:dyDescent="0.25">
      <c r="A34" t="s">
        <v>2</v>
      </c>
      <c r="B34" s="11">
        <f t="shared" si="1"/>
        <v>0</v>
      </c>
      <c r="C34" s="11">
        <f t="shared" ref="C34:J44" si="5">C6/$T6</f>
        <v>9.3938725773154527E-2</v>
      </c>
      <c r="D34" s="11">
        <f t="shared" si="5"/>
        <v>0</v>
      </c>
      <c r="E34" s="11">
        <f t="shared" si="5"/>
        <v>1.3969123828304817E-6</v>
      </c>
      <c r="F34" s="11">
        <f t="shared" si="5"/>
        <v>0</v>
      </c>
      <c r="G34" s="11">
        <f t="shared" si="5"/>
        <v>3.5898475263925643E-3</v>
      </c>
      <c r="H34" s="11">
        <f t="shared" si="5"/>
        <v>0.68401995560736617</v>
      </c>
      <c r="I34" s="11">
        <f t="shared" si="5"/>
        <v>0.21808395896641272</v>
      </c>
      <c r="J34" s="11">
        <f t="shared" si="5"/>
        <v>0</v>
      </c>
      <c r="K34" s="11">
        <f t="shared" ref="K34:Q34" si="6">K6/$T6</f>
        <v>0</v>
      </c>
      <c r="L34" s="11">
        <f t="shared" si="6"/>
        <v>0</v>
      </c>
      <c r="M34" s="11">
        <f t="shared" si="4"/>
        <v>3.661152142911711E-4</v>
      </c>
      <c r="N34" s="12">
        <v>0</v>
      </c>
      <c r="O34" s="11">
        <f t="shared" si="6"/>
        <v>0</v>
      </c>
      <c r="P34" s="11">
        <f t="shared" si="6"/>
        <v>0</v>
      </c>
      <c r="Q34" s="11">
        <f t="shared" si="6"/>
        <v>0</v>
      </c>
      <c r="R34" s="12">
        <v>0</v>
      </c>
      <c r="T34" s="5">
        <f t="shared" ref="T34:T68" si="7">SUM(B34:S34)</f>
        <v>1</v>
      </c>
    </row>
    <row r="35" spans="1:20" x14ac:dyDescent="0.25">
      <c r="A35" t="s">
        <v>3</v>
      </c>
      <c r="B35" s="11">
        <f t="shared" si="1"/>
        <v>0</v>
      </c>
      <c r="C35" s="11">
        <f t="shared" si="5"/>
        <v>9.0111428778331906E-2</v>
      </c>
      <c r="D35" s="11">
        <f t="shared" si="5"/>
        <v>0</v>
      </c>
      <c r="E35" s="11">
        <f t="shared" si="5"/>
        <v>1.3726737983476302E-6</v>
      </c>
      <c r="F35" s="11">
        <f t="shared" si="5"/>
        <v>0</v>
      </c>
      <c r="G35" s="11">
        <f t="shared" si="5"/>
        <v>3.406671328876963E-3</v>
      </c>
      <c r="H35" s="11">
        <f t="shared" si="5"/>
        <v>0.67900988672878837</v>
      </c>
      <c r="I35" s="11">
        <f t="shared" si="5"/>
        <v>0.22711250989621548</v>
      </c>
      <c r="J35" s="11">
        <f t="shared" si="5"/>
        <v>0</v>
      </c>
      <c r="K35" s="11">
        <f t="shared" ref="K35:Q35" si="8">K7/$T7</f>
        <v>0</v>
      </c>
      <c r="L35" s="11">
        <f t="shared" si="8"/>
        <v>0</v>
      </c>
      <c r="M35" s="11">
        <f t="shared" si="4"/>
        <v>3.5813059398889671E-4</v>
      </c>
      <c r="N35" s="12">
        <v>0</v>
      </c>
      <c r="O35" s="11">
        <f t="shared" si="8"/>
        <v>0</v>
      </c>
      <c r="P35" s="11">
        <f t="shared" si="8"/>
        <v>0</v>
      </c>
      <c r="Q35" s="11">
        <f t="shared" si="8"/>
        <v>0</v>
      </c>
      <c r="R35" s="12">
        <v>0</v>
      </c>
      <c r="T35" s="5">
        <f t="shared" si="7"/>
        <v>1</v>
      </c>
    </row>
    <row r="36" spans="1:20" x14ac:dyDescent="0.25">
      <c r="A36" t="s">
        <v>4</v>
      </c>
      <c r="B36" s="11">
        <f t="shared" si="1"/>
        <v>0</v>
      </c>
      <c r="C36" s="11">
        <f t="shared" si="5"/>
        <v>9.0430165447651617E-2</v>
      </c>
      <c r="D36" s="11">
        <f t="shared" si="5"/>
        <v>0</v>
      </c>
      <c r="E36" s="11">
        <f t="shared" si="5"/>
        <v>1.3981163489123625E-6</v>
      </c>
      <c r="F36" s="11">
        <f t="shared" si="5"/>
        <v>0</v>
      </c>
      <c r="G36" s="11">
        <f t="shared" si="5"/>
        <v>3.638116224635354E-3</v>
      </c>
      <c r="H36" s="11">
        <f t="shared" si="5"/>
        <v>0.69086199698395234</v>
      </c>
      <c r="I36" s="11">
        <f t="shared" si="5"/>
        <v>0.21470416052239841</v>
      </c>
      <c r="J36" s="11">
        <f t="shared" si="5"/>
        <v>0</v>
      </c>
      <c r="K36" s="11">
        <f t="shared" ref="K36:Q36" si="9">K8/$T8</f>
        <v>0</v>
      </c>
      <c r="L36" s="11">
        <f t="shared" si="9"/>
        <v>0</v>
      </c>
      <c r="M36" s="11">
        <f t="shared" si="4"/>
        <v>3.6416270501337338E-4</v>
      </c>
      <c r="N36" s="12">
        <v>0</v>
      </c>
      <c r="O36" s="11">
        <f t="shared" si="9"/>
        <v>0</v>
      </c>
      <c r="P36" s="11">
        <f t="shared" si="9"/>
        <v>0</v>
      </c>
      <c r="Q36" s="11">
        <f t="shared" si="9"/>
        <v>0</v>
      </c>
      <c r="R36" s="12">
        <v>0</v>
      </c>
      <c r="T36" s="5">
        <f t="shared" si="7"/>
        <v>1</v>
      </c>
    </row>
    <row r="37" spans="1:20" x14ac:dyDescent="0.25">
      <c r="A37" t="s">
        <v>5</v>
      </c>
      <c r="B37" s="11">
        <f t="shared" si="1"/>
        <v>0</v>
      </c>
      <c r="C37" s="11">
        <f t="shared" si="5"/>
        <v>8.9600136561155549E-2</v>
      </c>
      <c r="D37" s="11">
        <f t="shared" si="5"/>
        <v>0</v>
      </c>
      <c r="E37" s="11">
        <f t="shared" si="5"/>
        <v>1.4084277594163137E-6</v>
      </c>
      <c r="F37" s="11">
        <f t="shared" si="5"/>
        <v>0</v>
      </c>
      <c r="G37" s="11">
        <f t="shared" si="5"/>
        <v>3.35377947911678E-3</v>
      </c>
      <c r="H37" s="11">
        <f t="shared" si="5"/>
        <v>0.68362418383763102</v>
      </c>
      <c r="I37" s="11">
        <f t="shared" si="5"/>
        <v>0.22305210958926319</v>
      </c>
      <c r="J37" s="11">
        <f t="shared" si="5"/>
        <v>0</v>
      </c>
      <c r="K37" s="11">
        <f t="shared" ref="K37:Q37" si="10">K9/$T9</f>
        <v>0</v>
      </c>
      <c r="L37" s="11">
        <f t="shared" si="10"/>
        <v>0</v>
      </c>
      <c r="M37" s="11">
        <f t="shared" si="4"/>
        <v>3.6838210507400028E-4</v>
      </c>
      <c r="N37" s="12">
        <v>0</v>
      </c>
      <c r="O37" s="11">
        <f t="shared" si="10"/>
        <v>0</v>
      </c>
      <c r="P37" s="11">
        <f t="shared" si="10"/>
        <v>0</v>
      </c>
      <c r="Q37" s="11">
        <f t="shared" si="10"/>
        <v>0</v>
      </c>
      <c r="R37" s="12">
        <v>0</v>
      </c>
      <c r="T37" s="5">
        <f t="shared" si="7"/>
        <v>1</v>
      </c>
    </row>
    <row r="38" spans="1:20" x14ac:dyDescent="0.25">
      <c r="A38" t="s">
        <v>6</v>
      </c>
      <c r="B38" s="11">
        <f t="shared" si="1"/>
        <v>0</v>
      </c>
      <c r="C38" s="11">
        <f t="shared" si="5"/>
        <v>9.4520828230824139E-2</v>
      </c>
      <c r="D38" s="11">
        <f t="shared" si="5"/>
        <v>0</v>
      </c>
      <c r="E38" s="11">
        <f t="shared" si="5"/>
        <v>1.270334240182603E-6</v>
      </c>
      <c r="F38" s="11">
        <f t="shared" si="5"/>
        <v>0</v>
      </c>
      <c r="G38" s="11">
        <f t="shared" si="5"/>
        <v>3.436098856620141E-3</v>
      </c>
      <c r="H38" s="11">
        <f t="shared" si="5"/>
        <v>0.68944738710313769</v>
      </c>
      <c r="I38" s="11">
        <f t="shared" si="5"/>
        <v>0.21226211015277097</v>
      </c>
      <c r="J38" s="11">
        <f t="shared" si="5"/>
        <v>0</v>
      </c>
      <c r="K38" s="11">
        <f t="shared" ref="K38:Q38" si="11">K10/$T10</f>
        <v>0</v>
      </c>
      <c r="L38" s="11">
        <f t="shared" si="11"/>
        <v>0</v>
      </c>
      <c r="M38" s="11">
        <f t="shared" si="4"/>
        <v>3.3230532240687802E-4</v>
      </c>
      <c r="N38" s="12">
        <v>0</v>
      </c>
      <c r="O38" s="11">
        <f t="shared" si="11"/>
        <v>0</v>
      </c>
      <c r="P38" s="11">
        <f t="shared" si="11"/>
        <v>0</v>
      </c>
      <c r="Q38" s="11">
        <f t="shared" si="11"/>
        <v>0</v>
      </c>
      <c r="R38" s="12">
        <v>0</v>
      </c>
      <c r="T38" s="5">
        <f t="shared" si="7"/>
        <v>1</v>
      </c>
    </row>
    <row r="39" spans="1:20" x14ac:dyDescent="0.25">
      <c r="A39" t="s">
        <v>7</v>
      </c>
      <c r="B39" s="11">
        <f t="shared" si="1"/>
        <v>0</v>
      </c>
      <c r="C39" s="11">
        <f t="shared" si="5"/>
        <v>0.10252178066441614</v>
      </c>
      <c r="D39" s="11">
        <f t="shared" si="5"/>
        <v>0</v>
      </c>
      <c r="E39" s="11">
        <f t="shared" si="5"/>
        <v>1.2798520513781532E-6</v>
      </c>
      <c r="F39" s="11">
        <f t="shared" si="5"/>
        <v>0</v>
      </c>
      <c r="G39" s="11">
        <f t="shared" si="5"/>
        <v>3.7882056457174984E-3</v>
      </c>
      <c r="H39" s="11">
        <f t="shared" si="5"/>
        <v>0.68401203698010205</v>
      </c>
      <c r="I39" s="11">
        <f t="shared" si="5"/>
        <v>0.20934019531224893</v>
      </c>
      <c r="J39" s="11">
        <f t="shared" si="5"/>
        <v>0</v>
      </c>
      <c r="K39" s="11">
        <f t="shared" ref="K39:Q39" si="12">K11/$T11</f>
        <v>0</v>
      </c>
      <c r="L39" s="11">
        <f t="shared" si="12"/>
        <v>0</v>
      </c>
      <c r="M39" s="11">
        <f t="shared" si="4"/>
        <v>3.3650154546401376E-4</v>
      </c>
      <c r="N39" s="12">
        <v>0</v>
      </c>
      <c r="O39" s="11">
        <f t="shared" si="12"/>
        <v>0</v>
      </c>
      <c r="P39" s="11">
        <f t="shared" si="12"/>
        <v>0</v>
      </c>
      <c r="Q39" s="11">
        <f t="shared" si="12"/>
        <v>0</v>
      </c>
      <c r="R39" s="12">
        <v>0</v>
      </c>
      <c r="T39" s="5">
        <f t="shared" si="7"/>
        <v>1</v>
      </c>
    </row>
    <row r="40" spans="1:20" x14ac:dyDescent="0.25">
      <c r="A40" t="s">
        <v>8</v>
      </c>
      <c r="B40" s="11">
        <f t="shared" si="1"/>
        <v>0</v>
      </c>
      <c r="C40" s="11">
        <f t="shared" si="5"/>
        <v>0.10439660393708274</v>
      </c>
      <c r="D40" s="11">
        <f t="shared" si="5"/>
        <v>0</v>
      </c>
      <c r="E40" s="11">
        <f t="shared" si="5"/>
        <v>1.2594222627065841E-6</v>
      </c>
      <c r="F40" s="11">
        <f t="shared" si="5"/>
        <v>0</v>
      </c>
      <c r="G40" s="11">
        <f t="shared" si="5"/>
        <v>3.7144280729812253E-3</v>
      </c>
      <c r="H40" s="11">
        <f t="shared" si="5"/>
        <v>0.68793133988059385</v>
      </c>
      <c r="I40" s="11">
        <f t="shared" si="5"/>
        <v>0.20362449692727555</v>
      </c>
      <c r="J40" s="11">
        <f t="shared" si="5"/>
        <v>0</v>
      </c>
      <c r="K40" s="11">
        <f t="shared" ref="K40:Q40" si="13">K12/$T12</f>
        <v>0</v>
      </c>
      <c r="L40" s="11">
        <f t="shared" si="13"/>
        <v>0</v>
      </c>
      <c r="M40" s="11">
        <f t="shared" si="4"/>
        <v>3.3187175980388167E-4</v>
      </c>
      <c r="N40" s="12">
        <v>0</v>
      </c>
      <c r="O40" s="11">
        <f t="shared" si="13"/>
        <v>0</v>
      </c>
      <c r="P40" s="11">
        <f t="shared" si="13"/>
        <v>0</v>
      </c>
      <c r="Q40" s="11">
        <f t="shared" si="13"/>
        <v>0</v>
      </c>
      <c r="R40" s="12">
        <v>0</v>
      </c>
      <c r="T40" s="5">
        <f t="shared" si="7"/>
        <v>1</v>
      </c>
    </row>
    <row r="41" spans="1:20" x14ac:dyDescent="0.25">
      <c r="A41" t="s">
        <v>9</v>
      </c>
      <c r="B41" s="11">
        <f t="shared" si="1"/>
        <v>0</v>
      </c>
      <c r="C41" s="11">
        <f t="shared" si="5"/>
        <v>9.8694112413451704E-2</v>
      </c>
      <c r="D41" s="11">
        <f t="shared" si="5"/>
        <v>0</v>
      </c>
      <c r="E41" s="11">
        <f t="shared" si="5"/>
        <v>1.2002606486024504E-6</v>
      </c>
      <c r="F41" s="11">
        <f t="shared" si="5"/>
        <v>0</v>
      </c>
      <c r="G41" s="11">
        <f t="shared" si="5"/>
        <v>3.9713824254075016E-3</v>
      </c>
      <c r="H41" s="11">
        <f t="shared" si="5"/>
        <v>0.69237851691873409</v>
      </c>
      <c r="I41" s="11">
        <f t="shared" si="5"/>
        <v>0.20463850596462194</v>
      </c>
      <c r="J41" s="11">
        <f t="shared" si="5"/>
        <v>0</v>
      </c>
      <c r="K41" s="11">
        <f t="shared" ref="K41:Q41" si="14">K13/$T13</f>
        <v>0</v>
      </c>
      <c r="L41" s="11">
        <f t="shared" si="14"/>
        <v>0</v>
      </c>
      <c r="M41" s="11">
        <f t="shared" si="4"/>
        <v>3.1628201713617462E-4</v>
      </c>
      <c r="N41" s="12">
        <v>0</v>
      </c>
      <c r="O41" s="11">
        <f t="shared" si="14"/>
        <v>0</v>
      </c>
      <c r="P41" s="11">
        <f t="shared" si="14"/>
        <v>0</v>
      </c>
      <c r="Q41" s="11">
        <f t="shared" si="14"/>
        <v>0</v>
      </c>
      <c r="R41" s="12">
        <v>0</v>
      </c>
      <c r="T41" s="5">
        <f t="shared" si="7"/>
        <v>1</v>
      </c>
    </row>
    <row r="42" spans="1:20" x14ac:dyDescent="0.25">
      <c r="A42" t="s">
        <v>10</v>
      </c>
      <c r="B42" s="11">
        <f t="shared" si="1"/>
        <v>0</v>
      </c>
      <c r="C42" s="11">
        <f t="shared" si="5"/>
        <v>9.2839602302374175E-2</v>
      </c>
      <c r="D42" s="11">
        <f t="shared" si="5"/>
        <v>0</v>
      </c>
      <c r="E42" s="11">
        <f t="shared" si="5"/>
        <v>1.3479732009747463E-6</v>
      </c>
      <c r="F42" s="11">
        <f t="shared" si="5"/>
        <v>0</v>
      </c>
      <c r="G42" s="11">
        <f t="shared" si="5"/>
        <v>4.0463609321660047E-3</v>
      </c>
      <c r="H42" s="11">
        <f t="shared" si="5"/>
        <v>0.69367006462752667</v>
      </c>
      <c r="I42" s="11">
        <f t="shared" si="5"/>
        <v>0.20908741824879529</v>
      </c>
      <c r="J42" s="11">
        <f t="shared" si="5"/>
        <v>0</v>
      </c>
      <c r="K42" s="11">
        <f t="shared" ref="K42:Q42" si="15">K14/$T14</f>
        <v>0</v>
      </c>
      <c r="L42" s="11">
        <f t="shared" si="15"/>
        <v>0</v>
      </c>
      <c r="M42" s="11">
        <f t="shared" si="4"/>
        <v>3.5520591593685651E-4</v>
      </c>
      <c r="N42" s="12">
        <v>0</v>
      </c>
      <c r="O42" s="11">
        <f t="shared" si="15"/>
        <v>0</v>
      </c>
      <c r="P42" s="11">
        <f t="shared" si="15"/>
        <v>0</v>
      </c>
      <c r="Q42" s="11">
        <f t="shared" si="15"/>
        <v>0</v>
      </c>
      <c r="R42" s="12">
        <v>0</v>
      </c>
      <c r="T42" s="5">
        <f t="shared" si="7"/>
        <v>1</v>
      </c>
    </row>
    <row r="43" spans="1:20" x14ac:dyDescent="0.25">
      <c r="A43" t="s">
        <v>11</v>
      </c>
      <c r="B43" s="11">
        <f t="shared" si="1"/>
        <v>0</v>
      </c>
      <c r="C43" s="11">
        <f t="shared" si="5"/>
        <v>8.8663425251060676E-2</v>
      </c>
      <c r="D43" s="11">
        <f t="shared" si="5"/>
        <v>0</v>
      </c>
      <c r="E43" s="11">
        <f t="shared" si="5"/>
        <v>1.4109288163210226E-6</v>
      </c>
      <c r="F43" s="11">
        <f t="shared" si="5"/>
        <v>0</v>
      </c>
      <c r="G43" s="11">
        <f t="shared" si="5"/>
        <v>3.6542115723503603E-3</v>
      </c>
      <c r="H43" s="11">
        <f t="shared" si="5"/>
        <v>0.69026952001205</v>
      </c>
      <c r="I43" s="11">
        <f t="shared" si="5"/>
        <v>0.21703963681563526</v>
      </c>
      <c r="J43" s="11">
        <f t="shared" si="5"/>
        <v>0</v>
      </c>
      <c r="K43" s="11">
        <f t="shared" ref="K43:Q43" si="16">K15/$T15</f>
        <v>0</v>
      </c>
      <c r="L43" s="11">
        <f t="shared" si="16"/>
        <v>0</v>
      </c>
      <c r="M43" s="11">
        <f t="shared" si="4"/>
        <v>3.7179542008743745E-4</v>
      </c>
      <c r="N43" s="12">
        <v>0</v>
      </c>
      <c r="O43" s="11">
        <f t="shared" si="16"/>
        <v>0</v>
      </c>
      <c r="P43" s="11">
        <f t="shared" si="16"/>
        <v>0</v>
      </c>
      <c r="Q43" s="11">
        <f t="shared" si="16"/>
        <v>0</v>
      </c>
      <c r="R43" s="12">
        <v>0</v>
      </c>
      <c r="T43" s="5">
        <f t="shared" si="7"/>
        <v>1</v>
      </c>
    </row>
    <row r="44" spans="1:20" x14ac:dyDescent="0.25">
      <c r="A44" t="s">
        <v>12</v>
      </c>
      <c r="B44" s="11">
        <f t="shared" si="1"/>
        <v>0</v>
      </c>
      <c r="C44" s="11">
        <f t="shared" si="5"/>
        <v>8.8523049023489522E-2</v>
      </c>
      <c r="D44" s="11">
        <f t="shared" si="5"/>
        <v>0</v>
      </c>
      <c r="E44" s="11">
        <f t="shared" si="5"/>
        <v>1.3133496387150257E-6</v>
      </c>
      <c r="F44" s="11">
        <f t="shared" si="5"/>
        <v>0</v>
      </c>
      <c r="G44" s="11">
        <f t="shared" si="5"/>
        <v>3.368479153376298E-3</v>
      </c>
      <c r="H44" s="11">
        <f t="shared" si="5"/>
        <v>0.6874758307184542</v>
      </c>
      <c r="I44" s="11">
        <f t="shared" si="5"/>
        <v>0.22029106804919774</v>
      </c>
      <c r="J44" s="11">
        <f t="shared" si="5"/>
        <v>0</v>
      </c>
      <c r="K44" s="11">
        <f t="shared" ref="K44:Q44" si="17">K16/$T16</f>
        <v>0</v>
      </c>
      <c r="L44" s="11">
        <f t="shared" si="17"/>
        <v>0</v>
      </c>
      <c r="M44" s="11">
        <f t="shared" si="4"/>
        <v>3.4025970584353616E-4</v>
      </c>
      <c r="N44" s="12">
        <v>0</v>
      </c>
      <c r="O44" s="11">
        <f t="shared" si="17"/>
        <v>0</v>
      </c>
      <c r="P44" s="11">
        <f t="shared" si="17"/>
        <v>0</v>
      </c>
      <c r="Q44" s="11">
        <f t="shared" si="17"/>
        <v>0</v>
      </c>
      <c r="R44" s="12">
        <v>0</v>
      </c>
      <c r="T44" s="5">
        <f t="shared" si="7"/>
        <v>1</v>
      </c>
    </row>
    <row r="45" spans="1:20" x14ac:dyDescent="0.25">
      <c r="A45" s="6">
        <v>42736</v>
      </c>
      <c r="B45" s="11">
        <f t="shared" si="1"/>
        <v>0</v>
      </c>
      <c r="C45" s="11">
        <f t="shared" ref="C45:L45" si="18">C17/$T17</f>
        <v>9.4129978376950918E-2</v>
      </c>
      <c r="D45" s="11">
        <f t="shared" si="18"/>
        <v>0</v>
      </c>
      <c r="E45" s="11">
        <f t="shared" si="18"/>
        <v>1.4209797652323545E-6</v>
      </c>
      <c r="F45" s="11">
        <f t="shared" si="18"/>
        <v>0</v>
      </c>
      <c r="G45" s="11">
        <f t="shared" si="18"/>
        <v>3.7996367375750834E-3</v>
      </c>
      <c r="H45" s="11">
        <f t="shared" si="18"/>
        <v>0.68613987862717118</v>
      </c>
      <c r="I45" s="11">
        <f t="shared" si="18"/>
        <v>0.21555527286829707</v>
      </c>
      <c r="J45" s="11">
        <f t="shared" si="18"/>
        <v>0</v>
      </c>
      <c r="K45" s="11">
        <f t="shared" si="18"/>
        <v>0</v>
      </c>
      <c r="L45" s="11">
        <f t="shared" si="18"/>
        <v>0</v>
      </c>
      <c r="M45" s="11">
        <f t="shared" si="4"/>
        <v>3.7381241024045804E-4</v>
      </c>
      <c r="N45" s="12">
        <v>0</v>
      </c>
      <c r="O45" s="11">
        <f t="shared" ref="O45:Q46" si="19">O17/$T17</f>
        <v>0</v>
      </c>
      <c r="P45" s="11">
        <f t="shared" si="19"/>
        <v>0</v>
      </c>
      <c r="Q45" s="11">
        <f t="shared" si="19"/>
        <v>0</v>
      </c>
      <c r="R45" s="12">
        <v>0</v>
      </c>
      <c r="T45" s="5">
        <f t="shared" si="7"/>
        <v>0.99999999999999989</v>
      </c>
    </row>
    <row r="46" spans="1:20" x14ac:dyDescent="0.25">
      <c r="A46" s="6">
        <v>42767</v>
      </c>
      <c r="B46" s="11">
        <f t="shared" si="1"/>
        <v>0</v>
      </c>
      <c r="C46" s="11">
        <f t="shared" ref="C46:L46" si="20">C18/$T18</f>
        <v>9.0914584598026302E-2</v>
      </c>
      <c r="D46" s="11">
        <f t="shared" si="20"/>
        <v>0</v>
      </c>
      <c r="E46" s="11">
        <f t="shared" si="20"/>
        <v>1.420781621223598E-6</v>
      </c>
      <c r="F46" s="11">
        <f t="shared" si="20"/>
        <v>0</v>
      </c>
      <c r="G46" s="11">
        <f t="shared" si="20"/>
        <v>3.3870328797598512E-3</v>
      </c>
      <c r="H46" s="11">
        <f t="shared" si="20"/>
        <v>0.68959760843934181</v>
      </c>
      <c r="I46" s="11">
        <f t="shared" si="20"/>
        <v>0.21572565616194411</v>
      </c>
      <c r="J46" s="11">
        <f t="shared" si="20"/>
        <v>0</v>
      </c>
      <c r="K46" s="11">
        <f t="shared" si="20"/>
        <v>0</v>
      </c>
      <c r="L46" s="11">
        <f t="shared" si="20"/>
        <v>0</v>
      </c>
      <c r="M46" s="11">
        <f t="shared" si="4"/>
        <v>3.7369713930672234E-4</v>
      </c>
      <c r="N46" s="12">
        <v>0</v>
      </c>
      <c r="O46" s="11">
        <f t="shared" si="19"/>
        <v>0</v>
      </c>
      <c r="P46" s="11">
        <f t="shared" si="19"/>
        <v>0</v>
      </c>
      <c r="Q46" s="11">
        <f t="shared" si="19"/>
        <v>0</v>
      </c>
      <c r="R46" s="12">
        <v>0</v>
      </c>
      <c r="T46" s="5">
        <f t="shared" si="7"/>
        <v>1</v>
      </c>
    </row>
    <row r="47" spans="1:20" x14ac:dyDescent="0.25">
      <c r="A47" s="6">
        <v>42795</v>
      </c>
      <c r="B47" s="11">
        <f t="shared" ref="B47:L47" si="21">B19/$T19</f>
        <v>0</v>
      </c>
      <c r="C47" s="11">
        <f t="shared" si="21"/>
        <v>8.6222048549161975E-2</v>
      </c>
      <c r="D47" s="11">
        <f t="shared" si="21"/>
        <v>0</v>
      </c>
      <c r="E47" s="11">
        <f t="shared" si="21"/>
        <v>1.4544580107668678E-6</v>
      </c>
      <c r="F47" s="11">
        <f t="shared" si="21"/>
        <v>0</v>
      </c>
      <c r="G47" s="11">
        <f t="shared" si="21"/>
        <v>3.3792392602820485E-3</v>
      </c>
      <c r="H47" s="11">
        <f t="shared" si="21"/>
        <v>0.68710886391961568</v>
      </c>
      <c r="I47" s="11">
        <f t="shared" si="21"/>
        <v>0.22290834393471617</v>
      </c>
      <c r="J47" s="11">
        <f t="shared" si="21"/>
        <v>0</v>
      </c>
      <c r="K47" s="11">
        <f t="shared" si="21"/>
        <v>0</v>
      </c>
      <c r="L47" s="11">
        <f t="shared" si="21"/>
        <v>0</v>
      </c>
      <c r="M47" s="11">
        <f t="shared" ref="M47:M49" si="22">(M19+N19+R19)/$T19</f>
        <v>3.8004987821338258E-4</v>
      </c>
      <c r="N47" s="12">
        <v>0</v>
      </c>
      <c r="O47" s="11">
        <f t="shared" ref="O47:Q47" si="23">O19/$T19</f>
        <v>0</v>
      </c>
      <c r="P47" s="11">
        <f t="shared" si="23"/>
        <v>0</v>
      </c>
      <c r="Q47" s="11">
        <f t="shared" si="23"/>
        <v>0</v>
      </c>
      <c r="R47" s="12">
        <v>0</v>
      </c>
      <c r="T47" s="5">
        <f t="shared" si="7"/>
        <v>1</v>
      </c>
    </row>
    <row r="48" spans="1:20" x14ac:dyDescent="0.25">
      <c r="A48" s="6">
        <v>42826</v>
      </c>
      <c r="B48" s="11">
        <f t="shared" ref="B48:L48" si="24">B20/$T20</f>
        <v>0</v>
      </c>
      <c r="C48" s="11">
        <f t="shared" si="24"/>
        <v>8.6344334651780083E-2</v>
      </c>
      <c r="D48" s="11">
        <f t="shared" si="24"/>
        <v>0</v>
      </c>
      <c r="E48" s="11">
        <f t="shared" si="24"/>
        <v>1.4115796394882064E-6</v>
      </c>
      <c r="F48" s="11">
        <f t="shared" si="24"/>
        <v>0</v>
      </c>
      <c r="G48" s="11">
        <f t="shared" si="24"/>
        <v>3.2323134795911776E-3</v>
      </c>
      <c r="H48" s="11">
        <f t="shared" si="24"/>
        <v>0.68288819483086438</v>
      </c>
      <c r="I48" s="11">
        <f t="shared" si="24"/>
        <v>0.22716489969832662</v>
      </c>
      <c r="J48" s="11">
        <f t="shared" si="24"/>
        <v>0</v>
      </c>
      <c r="K48" s="11">
        <f t="shared" si="24"/>
        <v>0</v>
      </c>
      <c r="L48" s="11">
        <f t="shared" si="24"/>
        <v>0</v>
      </c>
      <c r="M48" s="11">
        <f t="shared" si="22"/>
        <v>3.6884575979826832E-4</v>
      </c>
      <c r="N48" s="12">
        <v>0</v>
      </c>
      <c r="O48" s="11">
        <f t="shared" ref="O48:Q48" si="25">O20/$T20</f>
        <v>0</v>
      </c>
      <c r="P48" s="11">
        <f t="shared" si="25"/>
        <v>0</v>
      </c>
      <c r="Q48" s="11">
        <f t="shared" si="25"/>
        <v>0</v>
      </c>
      <c r="R48" s="12">
        <v>0</v>
      </c>
      <c r="T48" s="5">
        <f t="shared" si="7"/>
        <v>1</v>
      </c>
    </row>
    <row r="49" spans="1:20" x14ac:dyDescent="0.25">
      <c r="A49" s="6">
        <v>42856</v>
      </c>
      <c r="B49" s="11">
        <f t="shared" ref="B49:L49" si="26">B21/$T21</f>
        <v>0</v>
      </c>
      <c r="C49" s="11">
        <f t="shared" si="26"/>
        <v>8.4373410414761346E-2</v>
      </c>
      <c r="D49" s="11">
        <f t="shared" si="26"/>
        <v>0</v>
      </c>
      <c r="E49" s="11">
        <f t="shared" si="26"/>
        <v>1.3559639498000451E-6</v>
      </c>
      <c r="F49" s="11">
        <f t="shared" si="26"/>
        <v>0</v>
      </c>
      <c r="G49" s="11">
        <f t="shared" si="26"/>
        <v>3.5622076937213715E-3</v>
      </c>
      <c r="H49" s="11">
        <f t="shared" si="26"/>
        <v>0.67721151618374609</v>
      </c>
      <c r="I49" s="11">
        <f t="shared" si="26"/>
        <v>0.23449719636373859</v>
      </c>
      <c r="J49" s="11">
        <f t="shared" si="26"/>
        <v>0</v>
      </c>
      <c r="K49" s="11">
        <f t="shared" si="26"/>
        <v>0</v>
      </c>
      <c r="L49" s="11">
        <f t="shared" si="26"/>
        <v>0</v>
      </c>
      <c r="M49" s="11">
        <f t="shared" si="22"/>
        <v>3.5431338008275176E-4</v>
      </c>
      <c r="N49" s="12">
        <v>0</v>
      </c>
      <c r="O49" s="11">
        <f t="shared" ref="O49:Q49" si="27">O21/$T21</f>
        <v>0</v>
      </c>
      <c r="P49" s="11">
        <f t="shared" si="27"/>
        <v>0</v>
      </c>
      <c r="Q49" s="11">
        <f t="shared" si="27"/>
        <v>0</v>
      </c>
      <c r="R49" s="12">
        <v>0</v>
      </c>
      <c r="T49" s="5">
        <f t="shared" si="7"/>
        <v>0.99999999999999989</v>
      </c>
    </row>
    <row r="50" spans="1:20" x14ac:dyDescent="0.25">
      <c r="A50" s="6">
        <v>42887</v>
      </c>
      <c r="B50" s="11">
        <f t="shared" ref="B50:Q61" si="28">B38</f>
        <v>0</v>
      </c>
      <c r="C50" s="11">
        <f t="shared" si="28"/>
        <v>9.4520828230824139E-2</v>
      </c>
      <c r="D50" s="11">
        <f t="shared" si="28"/>
        <v>0</v>
      </c>
      <c r="E50" s="11">
        <f t="shared" si="28"/>
        <v>1.270334240182603E-6</v>
      </c>
      <c r="F50" s="11">
        <f t="shared" si="28"/>
        <v>0</v>
      </c>
      <c r="G50" s="11">
        <f t="shared" si="28"/>
        <v>3.436098856620141E-3</v>
      </c>
      <c r="H50" s="11">
        <f t="shared" si="28"/>
        <v>0.68944738710313769</v>
      </c>
      <c r="I50" s="11">
        <f t="shared" si="28"/>
        <v>0.21226211015277097</v>
      </c>
      <c r="J50" s="11">
        <f t="shared" si="28"/>
        <v>0</v>
      </c>
      <c r="K50" s="11">
        <f t="shared" ref="K50:Q60" si="29">K38</f>
        <v>0</v>
      </c>
      <c r="L50" s="11">
        <f t="shared" si="29"/>
        <v>0</v>
      </c>
      <c r="M50" s="11">
        <f t="shared" si="29"/>
        <v>3.3230532240687802E-4</v>
      </c>
      <c r="N50" s="12">
        <v>0</v>
      </c>
      <c r="O50" s="11">
        <f t="shared" si="29"/>
        <v>0</v>
      </c>
      <c r="P50" s="11">
        <f t="shared" si="29"/>
        <v>0</v>
      </c>
      <c r="Q50" s="11">
        <f t="shared" si="29"/>
        <v>0</v>
      </c>
      <c r="R50" s="12">
        <v>0</v>
      </c>
      <c r="T50" s="5">
        <f t="shared" si="7"/>
        <v>1</v>
      </c>
    </row>
    <row r="51" spans="1:20" x14ac:dyDescent="0.25">
      <c r="A51" s="6">
        <v>42917</v>
      </c>
      <c r="B51" s="11">
        <f t="shared" si="28"/>
        <v>0</v>
      </c>
      <c r="C51" s="11">
        <f t="shared" si="28"/>
        <v>0.10252178066441614</v>
      </c>
      <c r="D51" s="11">
        <f t="shared" si="28"/>
        <v>0</v>
      </c>
      <c r="E51" s="11">
        <f t="shared" si="28"/>
        <v>1.2798520513781532E-6</v>
      </c>
      <c r="F51" s="11">
        <f t="shared" si="28"/>
        <v>0</v>
      </c>
      <c r="G51" s="11">
        <f t="shared" si="28"/>
        <v>3.7882056457174984E-3</v>
      </c>
      <c r="H51" s="11">
        <f t="shared" si="28"/>
        <v>0.68401203698010205</v>
      </c>
      <c r="I51" s="11">
        <f t="shared" si="28"/>
        <v>0.20934019531224893</v>
      </c>
      <c r="J51" s="11">
        <f t="shared" si="28"/>
        <v>0</v>
      </c>
      <c r="K51" s="11">
        <f t="shared" si="29"/>
        <v>0</v>
      </c>
      <c r="L51" s="11">
        <f t="shared" si="29"/>
        <v>0</v>
      </c>
      <c r="M51" s="11">
        <f t="shared" si="29"/>
        <v>3.3650154546401376E-4</v>
      </c>
      <c r="N51" s="12">
        <v>0</v>
      </c>
      <c r="O51" s="11">
        <f t="shared" si="29"/>
        <v>0</v>
      </c>
      <c r="P51" s="11">
        <f t="shared" si="29"/>
        <v>0</v>
      </c>
      <c r="Q51" s="11">
        <f t="shared" si="29"/>
        <v>0</v>
      </c>
      <c r="R51" s="12">
        <v>0</v>
      </c>
      <c r="T51" s="5">
        <f t="shared" si="7"/>
        <v>1</v>
      </c>
    </row>
    <row r="52" spans="1:20" x14ac:dyDescent="0.25">
      <c r="A52" s="6">
        <v>42948</v>
      </c>
      <c r="B52" s="11">
        <f t="shared" si="28"/>
        <v>0</v>
      </c>
      <c r="C52" s="11">
        <f t="shared" si="28"/>
        <v>0.10439660393708274</v>
      </c>
      <c r="D52" s="11">
        <f t="shared" si="28"/>
        <v>0</v>
      </c>
      <c r="E52" s="11">
        <f t="shared" si="28"/>
        <v>1.2594222627065841E-6</v>
      </c>
      <c r="F52" s="11">
        <f t="shared" si="28"/>
        <v>0</v>
      </c>
      <c r="G52" s="11">
        <f t="shared" si="28"/>
        <v>3.7144280729812253E-3</v>
      </c>
      <c r="H52" s="11">
        <f t="shared" si="28"/>
        <v>0.68793133988059385</v>
      </c>
      <c r="I52" s="11">
        <f t="shared" si="28"/>
        <v>0.20362449692727555</v>
      </c>
      <c r="J52" s="11">
        <f t="shared" si="28"/>
        <v>0</v>
      </c>
      <c r="K52" s="11">
        <f t="shared" si="29"/>
        <v>0</v>
      </c>
      <c r="L52" s="11">
        <f t="shared" si="29"/>
        <v>0</v>
      </c>
      <c r="M52" s="11">
        <f t="shared" si="29"/>
        <v>3.3187175980388167E-4</v>
      </c>
      <c r="N52" s="12">
        <v>0</v>
      </c>
      <c r="O52" s="11">
        <f t="shared" si="29"/>
        <v>0</v>
      </c>
      <c r="P52" s="11">
        <f t="shared" si="29"/>
        <v>0</v>
      </c>
      <c r="Q52" s="11">
        <f t="shared" si="29"/>
        <v>0</v>
      </c>
      <c r="R52" s="12">
        <v>0</v>
      </c>
      <c r="T52" s="5">
        <f t="shared" si="7"/>
        <v>1</v>
      </c>
    </row>
    <row r="53" spans="1:20" x14ac:dyDescent="0.25">
      <c r="A53" s="6">
        <v>42979</v>
      </c>
      <c r="B53" s="11">
        <f t="shared" si="28"/>
        <v>0</v>
      </c>
      <c r="C53" s="11">
        <f t="shared" si="28"/>
        <v>9.8694112413451704E-2</v>
      </c>
      <c r="D53" s="11">
        <f t="shared" si="28"/>
        <v>0</v>
      </c>
      <c r="E53" s="11">
        <f t="shared" si="28"/>
        <v>1.2002606486024504E-6</v>
      </c>
      <c r="F53" s="11">
        <f t="shared" si="28"/>
        <v>0</v>
      </c>
      <c r="G53" s="11">
        <f t="shared" si="28"/>
        <v>3.9713824254075016E-3</v>
      </c>
      <c r="H53" s="11">
        <f t="shared" si="28"/>
        <v>0.69237851691873409</v>
      </c>
      <c r="I53" s="11">
        <f t="shared" si="28"/>
        <v>0.20463850596462194</v>
      </c>
      <c r="J53" s="11">
        <f t="shared" si="28"/>
        <v>0</v>
      </c>
      <c r="K53" s="11">
        <f t="shared" si="29"/>
        <v>0</v>
      </c>
      <c r="L53" s="11">
        <f t="shared" si="29"/>
        <v>0</v>
      </c>
      <c r="M53" s="11">
        <f t="shared" si="29"/>
        <v>3.1628201713617462E-4</v>
      </c>
      <c r="N53" s="12">
        <v>0</v>
      </c>
      <c r="O53" s="11">
        <f t="shared" si="29"/>
        <v>0</v>
      </c>
      <c r="P53" s="11">
        <f t="shared" si="29"/>
        <v>0</v>
      </c>
      <c r="Q53" s="11">
        <f t="shared" si="29"/>
        <v>0</v>
      </c>
      <c r="R53" s="12">
        <v>0</v>
      </c>
      <c r="T53" s="5">
        <f t="shared" si="7"/>
        <v>1</v>
      </c>
    </row>
    <row r="54" spans="1:20" x14ac:dyDescent="0.25">
      <c r="A54" s="6">
        <v>43009</v>
      </c>
      <c r="B54" s="11">
        <f t="shared" si="28"/>
        <v>0</v>
      </c>
      <c r="C54" s="11">
        <f t="shared" si="28"/>
        <v>9.2839602302374175E-2</v>
      </c>
      <c r="D54" s="11">
        <f t="shared" si="28"/>
        <v>0</v>
      </c>
      <c r="E54" s="11">
        <f t="shared" si="28"/>
        <v>1.3479732009747463E-6</v>
      </c>
      <c r="F54" s="11">
        <f t="shared" si="28"/>
        <v>0</v>
      </c>
      <c r="G54" s="11">
        <f t="shared" si="28"/>
        <v>4.0463609321660047E-3</v>
      </c>
      <c r="H54" s="11">
        <f t="shared" si="28"/>
        <v>0.69367006462752667</v>
      </c>
      <c r="I54" s="11">
        <f t="shared" si="28"/>
        <v>0.20908741824879529</v>
      </c>
      <c r="J54" s="11">
        <f t="shared" si="28"/>
        <v>0</v>
      </c>
      <c r="K54" s="11">
        <f t="shared" si="29"/>
        <v>0</v>
      </c>
      <c r="L54" s="11">
        <f t="shared" si="29"/>
        <v>0</v>
      </c>
      <c r="M54" s="11">
        <f t="shared" si="29"/>
        <v>3.5520591593685651E-4</v>
      </c>
      <c r="N54" s="12">
        <v>0</v>
      </c>
      <c r="O54" s="11">
        <f t="shared" si="29"/>
        <v>0</v>
      </c>
      <c r="P54" s="11">
        <f t="shared" si="29"/>
        <v>0</v>
      </c>
      <c r="Q54" s="11">
        <f t="shared" si="29"/>
        <v>0</v>
      </c>
      <c r="R54" s="12">
        <v>0</v>
      </c>
      <c r="T54" s="5">
        <f t="shared" si="7"/>
        <v>1</v>
      </c>
    </row>
    <row r="55" spans="1:20" x14ac:dyDescent="0.25">
      <c r="A55" s="6">
        <v>43040</v>
      </c>
      <c r="B55" s="11">
        <f t="shared" si="28"/>
        <v>0</v>
      </c>
      <c r="C55" s="11">
        <f t="shared" si="28"/>
        <v>8.8663425251060676E-2</v>
      </c>
      <c r="D55" s="11">
        <f t="shared" si="28"/>
        <v>0</v>
      </c>
      <c r="E55" s="11">
        <f t="shared" si="28"/>
        <v>1.4109288163210226E-6</v>
      </c>
      <c r="F55" s="11">
        <f t="shared" si="28"/>
        <v>0</v>
      </c>
      <c r="G55" s="11">
        <f t="shared" si="28"/>
        <v>3.6542115723503603E-3</v>
      </c>
      <c r="H55" s="11">
        <f t="shared" si="28"/>
        <v>0.69026952001205</v>
      </c>
      <c r="I55" s="11">
        <f t="shared" si="28"/>
        <v>0.21703963681563526</v>
      </c>
      <c r="J55" s="11">
        <f t="shared" si="28"/>
        <v>0</v>
      </c>
      <c r="K55" s="11">
        <f t="shared" si="29"/>
        <v>0</v>
      </c>
      <c r="L55" s="11">
        <f t="shared" si="29"/>
        <v>0</v>
      </c>
      <c r="M55" s="11">
        <f t="shared" si="29"/>
        <v>3.7179542008743745E-4</v>
      </c>
      <c r="N55" s="12">
        <v>0</v>
      </c>
      <c r="O55" s="11">
        <f t="shared" si="29"/>
        <v>0</v>
      </c>
      <c r="P55" s="11">
        <f t="shared" si="29"/>
        <v>0</v>
      </c>
      <c r="Q55" s="11">
        <f t="shared" si="29"/>
        <v>0</v>
      </c>
      <c r="R55" s="12">
        <v>0</v>
      </c>
      <c r="T55" s="5">
        <f t="shared" si="7"/>
        <v>1</v>
      </c>
    </row>
    <row r="56" spans="1:20" x14ac:dyDescent="0.25">
      <c r="A56" s="6">
        <v>43070</v>
      </c>
      <c r="B56" s="11">
        <f t="shared" si="28"/>
        <v>0</v>
      </c>
      <c r="C56" s="11">
        <f t="shared" si="28"/>
        <v>8.8523049023489522E-2</v>
      </c>
      <c r="D56" s="11">
        <f t="shared" si="28"/>
        <v>0</v>
      </c>
      <c r="E56" s="11">
        <f t="shared" si="28"/>
        <v>1.3133496387150257E-6</v>
      </c>
      <c r="F56" s="11">
        <f t="shared" si="28"/>
        <v>0</v>
      </c>
      <c r="G56" s="11">
        <f t="shared" si="28"/>
        <v>3.368479153376298E-3</v>
      </c>
      <c r="H56" s="11">
        <f t="shared" si="28"/>
        <v>0.6874758307184542</v>
      </c>
      <c r="I56" s="11">
        <f t="shared" si="28"/>
        <v>0.22029106804919774</v>
      </c>
      <c r="J56" s="11">
        <f t="shared" si="28"/>
        <v>0</v>
      </c>
      <c r="K56" s="11">
        <f t="shared" si="29"/>
        <v>0</v>
      </c>
      <c r="L56" s="11">
        <f t="shared" si="29"/>
        <v>0</v>
      </c>
      <c r="M56" s="11">
        <f t="shared" si="29"/>
        <v>3.4025970584353616E-4</v>
      </c>
      <c r="N56" s="12">
        <v>0</v>
      </c>
      <c r="O56" s="11">
        <f t="shared" si="29"/>
        <v>0</v>
      </c>
      <c r="P56" s="11">
        <f t="shared" si="29"/>
        <v>0</v>
      </c>
      <c r="Q56" s="11">
        <f t="shared" si="29"/>
        <v>0</v>
      </c>
      <c r="R56" s="12">
        <v>0</v>
      </c>
      <c r="T56" s="5">
        <f t="shared" si="7"/>
        <v>1</v>
      </c>
    </row>
    <row r="57" spans="1:20" x14ac:dyDescent="0.25">
      <c r="A57" s="6">
        <v>43101</v>
      </c>
      <c r="B57" s="11">
        <f t="shared" si="28"/>
        <v>0</v>
      </c>
      <c r="C57" s="11">
        <f t="shared" si="28"/>
        <v>9.4129978376950918E-2</v>
      </c>
      <c r="D57" s="11">
        <f t="shared" si="28"/>
        <v>0</v>
      </c>
      <c r="E57" s="11">
        <f t="shared" si="28"/>
        <v>1.4209797652323545E-6</v>
      </c>
      <c r="F57" s="11">
        <f t="shared" si="28"/>
        <v>0</v>
      </c>
      <c r="G57" s="11">
        <f t="shared" si="28"/>
        <v>3.7996367375750834E-3</v>
      </c>
      <c r="H57" s="11">
        <f t="shared" si="28"/>
        <v>0.68613987862717118</v>
      </c>
      <c r="I57" s="11">
        <f t="shared" si="28"/>
        <v>0.21555527286829707</v>
      </c>
      <c r="J57" s="11">
        <f t="shared" si="28"/>
        <v>0</v>
      </c>
      <c r="K57" s="11">
        <f t="shared" si="29"/>
        <v>0</v>
      </c>
      <c r="L57" s="11">
        <f t="shared" si="29"/>
        <v>0</v>
      </c>
      <c r="M57" s="11">
        <f t="shared" si="29"/>
        <v>3.7381241024045804E-4</v>
      </c>
      <c r="N57" s="12">
        <v>0</v>
      </c>
      <c r="O57" s="11">
        <f t="shared" si="29"/>
        <v>0</v>
      </c>
      <c r="P57" s="11">
        <f t="shared" si="29"/>
        <v>0</v>
      </c>
      <c r="Q57" s="11">
        <f t="shared" si="29"/>
        <v>0</v>
      </c>
      <c r="R57" s="12">
        <v>0</v>
      </c>
      <c r="T57" s="5">
        <f t="shared" si="7"/>
        <v>0.99999999999999989</v>
      </c>
    </row>
    <row r="58" spans="1:20" x14ac:dyDescent="0.25">
      <c r="A58" s="6">
        <v>43132</v>
      </c>
      <c r="B58" s="11">
        <f t="shared" si="28"/>
        <v>0</v>
      </c>
      <c r="C58" s="11">
        <f t="shared" si="28"/>
        <v>9.0914584598026302E-2</v>
      </c>
      <c r="D58" s="11">
        <f t="shared" si="28"/>
        <v>0</v>
      </c>
      <c r="E58" s="11">
        <f t="shared" si="28"/>
        <v>1.420781621223598E-6</v>
      </c>
      <c r="F58" s="11">
        <f t="shared" si="28"/>
        <v>0</v>
      </c>
      <c r="G58" s="11">
        <f t="shared" si="28"/>
        <v>3.3870328797598512E-3</v>
      </c>
      <c r="H58" s="11">
        <f t="shared" si="28"/>
        <v>0.68959760843934181</v>
      </c>
      <c r="I58" s="11">
        <f t="shared" si="28"/>
        <v>0.21572565616194411</v>
      </c>
      <c r="J58" s="11">
        <f t="shared" si="28"/>
        <v>0</v>
      </c>
      <c r="K58" s="11">
        <f t="shared" si="29"/>
        <v>0</v>
      </c>
      <c r="L58" s="11">
        <f t="shared" si="29"/>
        <v>0</v>
      </c>
      <c r="M58" s="11">
        <f t="shared" si="29"/>
        <v>3.7369713930672234E-4</v>
      </c>
      <c r="N58" s="12">
        <v>0</v>
      </c>
      <c r="O58" s="11">
        <f t="shared" si="29"/>
        <v>0</v>
      </c>
      <c r="P58" s="11">
        <f t="shared" si="29"/>
        <v>0</v>
      </c>
      <c r="Q58" s="11">
        <f t="shared" si="29"/>
        <v>0</v>
      </c>
      <c r="R58" s="12">
        <v>0</v>
      </c>
      <c r="T58" s="5">
        <f t="shared" si="7"/>
        <v>1</v>
      </c>
    </row>
    <row r="59" spans="1:20" x14ac:dyDescent="0.25">
      <c r="A59" s="6">
        <v>43160</v>
      </c>
      <c r="B59" s="11">
        <f t="shared" si="28"/>
        <v>0</v>
      </c>
      <c r="C59" s="11">
        <f t="shared" si="28"/>
        <v>8.6222048549161975E-2</v>
      </c>
      <c r="D59" s="11">
        <f t="shared" si="28"/>
        <v>0</v>
      </c>
      <c r="E59" s="11">
        <f t="shared" si="28"/>
        <v>1.4544580107668678E-6</v>
      </c>
      <c r="F59" s="11">
        <f t="shared" si="28"/>
        <v>0</v>
      </c>
      <c r="G59" s="11">
        <f t="shared" si="28"/>
        <v>3.3792392602820485E-3</v>
      </c>
      <c r="H59" s="11">
        <f t="shared" si="28"/>
        <v>0.68710886391961568</v>
      </c>
      <c r="I59" s="11">
        <f t="shared" si="28"/>
        <v>0.22290834393471617</v>
      </c>
      <c r="J59" s="11">
        <f t="shared" si="28"/>
        <v>0</v>
      </c>
      <c r="K59" s="11">
        <f t="shared" si="29"/>
        <v>0</v>
      </c>
      <c r="L59" s="11">
        <f t="shared" si="29"/>
        <v>0</v>
      </c>
      <c r="M59" s="11">
        <f t="shared" si="29"/>
        <v>3.8004987821338258E-4</v>
      </c>
      <c r="N59" s="12">
        <v>0</v>
      </c>
      <c r="O59" s="11">
        <f t="shared" si="29"/>
        <v>0</v>
      </c>
      <c r="P59" s="11">
        <f t="shared" si="29"/>
        <v>0</v>
      </c>
      <c r="Q59" s="11">
        <f t="shared" si="29"/>
        <v>0</v>
      </c>
      <c r="R59" s="12">
        <v>0</v>
      </c>
      <c r="T59" s="5">
        <f t="shared" si="7"/>
        <v>1</v>
      </c>
    </row>
    <row r="60" spans="1:20" x14ac:dyDescent="0.25">
      <c r="A60" s="6">
        <v>43191</v>
      </c>
      <c r="B60" s="11">
        <f t="shared" si="28"/>
        <v>0</v>
      </c>
      <c r="C60" s="11">
        <f t="shared" si="28"/>
        <v>8.6344334651780083E-2</v>
      </c>
      <c r="D60" s="11">
        <f t="shared" si="28"/>
        <v>0</v>
      </c>
      <c r="E60" s="11">
        <f t="shared" si="28"/>
        <v>1.4115796394882064E-6</v>
      </c>
      <c r="F60" s="11">
        <f t="shared" si="28"/>
        <v>0</v>
      </c>
      <c r="G60" s="11">
        <f t="shared" si="28"/>
        <v>3.2323134795911776E-3</v>
      </c>
      <c r="H60" s="11">
        <f t="shared" si="28"/>
        <v>0.68288819483086438</v>
      </c>
      <c r="I60" s="11">
        <f t="shared" si="28"/>
        <v>0.22716489969832662</v>
      </c>
      <c r="J60" s="11">
        <f t="shared" si="28"/>
        <v>0</v>
      </c>
      <c r="K60" s="11">
        <f t="shared" si="29"/>
        <v>0</v>
      </c>
      <c r="L60" s="11">
        <f t="shared" si="29"/>
        <v>0</v>
      </c>
      <c r="M60" s="11">
        <f t="shared" si="29"/>
        <v>3.6884575979826832E-4</v>
      </c>
      <c r="N60" s="12">
        <v>0</v>
      </c>
      <c r="O60" s="11">
        <f t="shared" si="29"/>
        <v>0</v>
      </c>
      <c r="P60" s="11">
        <f t="shared" si="29"/>
        <v>0</v>
      </c>
      <c r="Q60" s="11">
        <f t="shared" si="29"/>
        <v>0</v>
      </c>
      <c r="R60" s="12">
        <v>0</v>
      </c>
      <c r="T60" s="5">
        <f t="shared" si="7"/>
        <v>1</v>
      </c>
    </row>
    <row r="61" spans="1:20" x14ac:dyDescent="0.25">
      <c r="A61" s="6">
        <v>43221</v>
      </c>
      <c r="B61" s="11">
        <f t="shared" si="28"/>
        <v>0</v>
      </c>
      <c r="C61" s="11">
        <f t="shared" si="28"/>
        <v>8.4373410414761346E-2</v>
      </c>
      <c r="D61" s="11">
        <f t="shared" si="28"/>
        <v>0</v>
      </c>
      <c r="E61" s="11">
        <f t="shared" si="28"/>
        <v>1.3559639498000451E-6</v>
      </c>
      <c r="F61" s="11">
        <f t="shared" si="28"/>
        <v>0</v>
      </c>
      <c r="G61" s="11">
        <f t="shared" si="28"/>
        <v>3.5622076937213715E-3</v>
      </c>
      <c r="H61" s="11">
        <f t="shared" si="28"/>
        <v>0.67721151618374609</v>
      </c>
      <c r="I61" s="11">
        <f t="shared" si="28"/>
        <v>0.23449719636373859</v>
      </c>
      <c r="J61" s="11">
        <f t="shared" si="28"/>
        <v>0</v>
      </c>
      <c r="K61" s="11">
        <f t="shared" si="28"/>
        <v>0</v>
      </c>
      <c r="L61" s="11">
        <f t="shared" si="28"/>
        <v>0</v>
      </c>
      <c r="M61" s="11">
        <f t="shared" si="28"/>
        <v>3.5431338008275176E-4</v>
      </c>
      <c r="N61" s="12">
        <v>0</v>
      </c>
      <c r="O61" s="11">
        <f t="shared" si="28"/>
        <v>0</v>
      </c>
      <c r="P61" s="11">
        <f t="shared" si="28"/>
        <v>0</v>
      </c>
      <c r="Q61" s="11">
        <f t="shared" si="28"/>
        <v>0</v>
      </c>
      <c r="R61" s="12">
        <v>0</v>
      </c>
      <c r="T61" s="5">
        <f t="shared" si="7"/>
        <v>0.99999999999999989</v>
      </c>
    </row>
    <row r="62" spans="1:20" x14ac:dyDescent="0.25">
      <c r="A62" s="6">
        <v>43252</v>
      </c>
      <c r="B62" s="11">
        <f t="shared" ref="B62:Q68" si="30">B50</f>
        <v>0</v>
      </c>
      <c r="C62" s="11">
        <f t="shared" si="30"/>
        <v>9.4520828230824139E-2</v>
      </c>
      <c r="D62" s="11">
        <f t="shared" si="30"/>
        <v>0</v>
      </c>
      <c r="E62" s="11">
        <f t="shared" si="30"/>
        <v>1.270334240182603E-6</v>
      </c>
      <c r="F62" s="11">
        <f t="shared" si="30"/>
        <v>0</v>
      </c>
      <c r="G62" s="11">
        <f t="shared" si="30"/>
        <v>3.436098856620141E-3</v>
      </c>
      <c r="H62" s="11">
        <f t="shared" si="30"/>
        <v>0.68944738710313769</v>
      </c>
      <c r="I62" s="11">
        <f t="shared" si="30"/>
        <v>0.21226211015277097</v>
      </c>
      <c r="J62" s="11">
        <f t="shared" si="30"/>
        <v>0</v>
      </c>
      <c r="K62" s="11">
        <f t="shared" si="30"/>
        <v>0</v>
      </c>
      <c r="L62" s="11">
        <f t="shared" si="30"/>
        <v>0</v>
      </c>
      <c r="M62" s="11">
        <f t="shared" si="30"/>
        <v>3.3230532240687802E-4</v>
      </c>
      <c r="N62" s="12">
        <v>0</v>
      </c>
      <c r="O62" s="11">
        <f t="shared" si="30"/>
        <v>0</v>
      </c>
      <c r="P62" s="11">
        <f t="shared" si="30"/>
        <v>0</v>
      </c>
      <c r="Q62" s="11">
        <f t="shared" si="30"/>
        <v>0</v>
      </c>
      <c r="R62" s="12">
        <v>0</v>
      </c>
      <c r="T62" s="5">
        <f t="shared" si="7"/>
        <v>1</v>
      </c>
    </row>
    <row r="63" spans="1:20" x14ac:dyDescent="0.25">
      <c r="A63" s="6">
        <v>43282</v>
      </c>
      <c r="B63" s="11">
        <f t="shared" si="30"/>
        <v>0</v>
      </c>
      <c r="C63" s="11">
        <f t="shared" si="30"/>
        <v>0.10252178066441614</v>
      </c>
      <c r="D63" s="11">
        <f t="shared" si="30"/>
        <v>0</v>
      </c>
      <c r="E63" s="11">
        <f t="shared" si="30"/>
        <v>1.2798520513781532E-6</v>
      </c>
      <c r="F63" s="11">
        <f t="shared" si="30"/>
        <v>0</v>
      </c>
      <c r="G63" s="11">
        <f t="shared" si="30"/>
        <v>3.7882056457174984E-3</v>
      </c>
      <c r="H63" s="11">
        <f t="shared" si="30"/>
        <v>0.68401203698010205</v>
      </c>
      <c r="I63" s="11">
        <f t="shared" si="30"/>
        <v>0.20934019531224893</v>
      </c>
      <c r="J63" s="11">
        <f t="shared" si="30"/>
        <v>0</v>
      </c>
      <c r="K63" s="11">
        <f t="shared" si="30"/>
        <v>0</v>
      </c>
      <c r="L63" s="11">
        <f t="shared" si="30"/>
        <v>0</v>
      </c>
      <c r="M63" s="11">
        <f t="shared" si="30"/>
        <v>3.3650154546401376E-4</v>
      </c>
      <c r="N63" s="12">
        <v>0</v>
      </c>
      <c r="O63" s="11">
        <f t="shared" si="30"/>
        <v>0</v>
      </c>
      <c r="P63" s="11">
        <f t="shared" si="30"/>
        <v>0</v>
      </c>
      <c r="Q63" s="11">
        <f t="shared" si="30"/>
        <v>0</v>
      </c>
      <c r="R63" s="12">
        <v>0</v>
      </c>
      <c r="T63" s="5">
        <f t="shared" si="7"/>
        <v>1</v>
      </c>
    </row>
    <row r="64" spans="1:20" x14ac:dyDescent="0.25">
      <c r="A64" s="6">
        <v>43313</v>
      </c>
      <c r="B64" s="11">
        <f t="shared" si="30"/>
        <v>0</v>
      </c>
      <c r="C64" s="11">
        <f t="shared" si="30"/>
        <v>0.10439660393708274</v>
      </c>
      <c r="D64" s="11">
        <f t="shared" si="30"/>
        <v>0</v>
      </c>
      <c r="E64" s="11">
        <f t="shared" si="30"/>
        <v>1.2594222627065841E-6</v>
      </c>
      <c r="F64" s="11">
        <f t="shared" si="30"/>
        <v>0</v>
      </c>
      <c r="G64" s="11">
        <f t="shared" si="30"/>
        <v>3.7144280729812253E-3</v>
      </c>
      <c r="H64" s="11">
        <f t="shared" si="30"/>
        <v>0.68793133988059385</v>
      </c>
      <c r="I64" s="11">
        <f t="shared" si="30"/>
        <v>0.20362449692727555</v>
      </c>
      <c r="J64" s="11">
        <f t="shared" si="30"/>
        <v>0</v>
      </c>
      <c r="K64" s="11">
        <f t="shared" si="30"/>
        <v>0</v>
      </c>
      <c r="L64" s="11">
        <f t="shared" si="30"/>
        <v>0</v>
      </c>
      <c r="M64" s="11">
        <f t="shared" si="30"/>
        <v>3.3187175980388167E-4</v>
      </c>
      <c r="N64" s="12">
        <v>0</v>
      </c>
      <c r="O64" s="11">
        <f t="shared" si="30"/>
        <v>0</v>
      </c>
      <c r="P64" s="11">
        <f t="shared" si="30"/>
        <v>0</v>
      </c>
      <c r="Q64" s="11">
        <f t="shared" si="30"/>
        <v>0</v>
      </c>
      <c r="R64" s="12">
        <v>0</v>
      </c>
      <c r="T64" s="5">
        <f t="shared" si="7"/>
        <v>1</v>
      </c>
    </row>
    <row r="65" spans="1:20" x14ac:dyDescent="0.25">
      <c r="A65" s="6">
        <v>43344</v>
      </c>
      <c r="B65" s="11">
        <f t="shared" si="30"/>
        <v>0</v>
      </c>
      <c r="C65" s="11">
        <f t="shared" si="30"/>
        <v>9.8694112413451704E-2</v>
      </c>
      <c r="D65" s="11">
        <f t="shared" si="30"/>
        <v>0</v>
      </c>
      <c r="E65" s="11">
        <f t="shared" si="30"/>
        <v>1.2002606486024504E-6</v>
      </c>
      <c r="F65" s="11">
        <f t="shared" si="30"/>
        <v>0</v>
      </c>
      <c r="G65" s="11">
        <f t="shared" si="30"/>
        <v>3.9713824254075016E-3</v>
      </c>
      <c r="H65" s="11">
        <f t="shared" si="30"/>
        <v>0.69237851691873409</v>
      </c>
      <c r="I65" s="11">
        <f t="shared" si="30"/>
        <v>0.20463850596462194</v>
      </c>
      <c r="J65" s="11">
        <f t="shared" si="30"/>
        <v>0</v>
      </c>
      <c r="K65" s="11">
        <f t="shared" si="30"/>
        <v>0</v>
      </c>
      <c r="L65" s="11">
        <f t="shared" si="30"/>
        <v>0</v>
      </c>
      <c r="M65" s="11">
        <f t="shared" si="30"/>
        <v>3.1628201713617462E-4</v>
      </c>
      <c r="N65" s="12">
        <v>0</v>
      </c>
      <c r="O65" s="11">
        <f t="shared" si="30"/>
        <v>0</v>
      </c>
      <c r="P65" s="11">
        <f t="shared" si="30"/>
        <v>0</v>
      </c>
      <c r="Q65" s="11">
        <f t="shared" si="30"/>
        <v>0</v>
      </c>
      <c r="R65" s="12">
        <v>0</v>
      </c>
      <c r="T65" s="5">
        <f t="shared" si="7"/>
        <v>1</v>
      </c>
    </row>
    <row r="66" spans="1:20" x14ac:dyDescent="0.25">
      <c r="A66" s="6">
        <v>43374</v>
      </c>
      <c r="B66" s="11">
        <f t="shared" si="30"/>
        <v>0</v>
      </c>
      <c r="C66" s="11">
        <f t="shared" si="30"/>
        <v>9.2839602302374175E-2</v>
      </c>
      <c r="D66" s="11">
        <f t="shared" si="30"/>
        <v>0</v>
      </c>
      <c r="E66" s="11">
        <f t="shared" si="30"/>
        <v>1.3479732009747463E-6</v>
      </c>
      <c r="F66" s="11">
        <f t="shared" si="30"/>
        <v>0</v>
      </c>
      <c r="G66" s="11">
        <f t="shared" si="30"/>
        <v>4.0463609321660047E-3</v>
      </c>
      <c r="H66" s="11">
        <f t="shared" si="30"/>
        <v>0.69367006462752667</v>
      </c>
      <c r="I66" s="11">
        <f t="shared" si="30"/>
        <v>0.20908741824879529</v>
      </c>
      <c r="J66" s="11">
        <f t="shared" si="30"/>
        <v>0</v>
      </c>
      <c r="K66" s="11">
        <f t="shared" si="30"/>
        <v>0</v>
      </c>
      <c r="L66" s="11">
        <f t="shared" si="30"/>
        <v>0</v>
      </c>
      <c r="M66" s="11">
        <f t="shared" si="30"/>
        <v>3.5520591593685651E-4</v>
      </c>
      <c r="N66" s="12">
        <v>0</v>
      </c>
      <c r="O66" s="11">
        <f t="shared" si="30"/>
        <v>0</v>
      </c>
      <c r="P66" s="11">
        <f t="shared" si="30"/>
        <v>0</v>
      </c>
      <c r="Q66" s="11">
        <f t="shared" si="30"/>
        <v>0</v>
      </c>
      <c r="R66" s="12">
        <v>0</v>
      </c>
      <c r="T66" s="5">
        <f t="shared" si="7"/>
        <v>1</v>
      </c>
    </row>
    <row r="67" spans="1:20" x14ac:dyDescent="0.25">
      <c r="A67" s="6">
        <v>43405</v>
      </c>
      <c r="B67" s="11">
        <f t="shared" si="30"/>
        <v>0</v>
      </c>
      <c r="C67" s="11">
        <f t="shared" si="30"/>
        <v>8.8663425251060676E-2</v>
      </c>
      <c r="D67" s="11">
        <f t="shared" si="30"/>
        <v>0</v>
      </c>
      <c r="E67" s="11">
        <f t="shared" si="30"/>
        <v>1.4109288163210226E-6</v>
      </c>
      <c r="F67" s="11">
        <f t="shared" si="30"/>
        <v>0</v>
      </c>
      <c r="G67" s="11">
        <f t="shared" si="30"/>
        <v>3.6542115723503603E-3</v>
      </c>
      <c r="H67" s="11">
        <f t="shared" si="30"/>
        <v>0.69026952001205</v>
      </c>
      <c r="I67" s="11">
        <f t="shared" si="30"/>
        <v>0.21703963681563526</v>
      </c>
      <c r="J67" s="11">
        <f t="shared" si="30"/>
        <v>0</v>
      </c>
      <c r="K67" s="11">
        <f t="shared" si="30"/>
        <v>0</v>
      </c>
      <c r="L67" s="11">
        <f t="shared" si="30"/>
        <v>0</v>
      </c>
      <c r="M67" s="11">
        <f t="shared" si="30"/>
        <v>3.7179542008743745E-4</v>
      </c>
      <c r="N67" s="12">
        <v>0</v>
      </c>
      <c r="O67" s="11">
        <f t="shared" si="30"/>
        <v>0</v>
      </c>
      <c r="P67" s="11">
        <f t="shared" si="30"/>
        <v>0</v>
      </c>
      <c r="Q67" s="11">
        <f t="shared" si="30"/>
        <v>0</v>
      </c>
      <c r="R67" s="12">
        <v>0</v>
      </c>
      <c r="T67" s="5">
        <f t="shared" si="7"/>
        <v>1</v>
      </c>
    </row>
    <row r="68" spans="1:20" x14ac:dyDescent="0.25">
      <c r="A68" s="6">
        <v>43435</v>
      </c>
      <c r="B68" s="11">
        <f t="shared" si="30"/>
        <v>0</v>
      </c>
      <c r="C68" s="11">
        <f t="shared" si="30"/>
        <v>8.8523049023489522E-2</v>
      </c>
      <c r="D68" s="11">
        <f t="shared" si="30"/>
        <v>0</v>
      </c>
      <c r="E68" s="11">
        <f t="shared" si="30"/>
        <v>1.3133496387150257E-6</v>
      </c>
      <c r="F68" s="11">
        <f t="shared" si="30"/>
        <v>0</v>
      </c>
      <c r="G68" s="11">
        <f t="shared" si="30"/>
        <v>3.368479153376298E-3</v>
      </c>
      <c r="H68" s="11">
        <f t="shared" si="30"/>
        <v>0.6874758307184542</v>
      </c>
      <c r="I68" s="11">
        <f t="shared" si="30"/>
        <v>0.22029106804919774</v>
      </c>
      <c r="J68" s="11">
        <f t="shared" si="30"/>
        <v>0</v>
      </c>
      <c r="K68" s="11">
        <f t="shared" si="30"/>
        <v>0</v>
      </c>
      <c r="L68" s="11">
        <f t="shared" si="30"/>
        <v>0</v>
      </c>
      <c r="M68" s="11">
        <f t="shared" si="30"/>
        <v>3.4025970584353616E-4</v>
      </c>
      <c r="N68" s="12">
        <v>0</v>
      </c>
      <c r="O68" s="11">
        <f t="shared" si="30"/>
        <v>0</v>
      </c>
      <c r="P68" s="11">
        <f t="shared" si="30"/>
        <v>0</v>
      </c>
      <c r="Q68" s="11">
        <f t="shared" si="30"/>
        <v>0</v>
      </c>
      <c r="R68" s="12">
        <v>0</v>
      </c>
      <c r="T68" s="5">
        <f t="shared" si="7"/>
        <v>1</v>
      </c>
    </row>
    <row r="69" spans="1:20" x14ac:dyDescent="0.25">
      <c r="A69" s="6">
        <v>43466</v>
      </c>
      <c r="B69" s="11">
        <f t="shared" ref="B69:M69" si="31">B57</f>
        <v>0</v>
      </c>
      <c r="C69" s="11">
        <f t="shared" si="31"/>
        <v>9.4129978376950918E-2</v>
      </c>
      <c r="D69" s="11">
        <f t="shared" si="31"/>
        <v>0</v>
      </c>
      <c r="E69" s="11">
        <f t="shared" si="31"/>
        <v>1.4209797652323545E-6</v>
      </c>
      <c r="F69" s="11">
        <f t="shared" si="31"/>
        <v>0</v>
      </c>
      <c r="G69" s="11">
        <f t="shared" si="31"/>
        <v>3.7996367375750834E-3</v>
      </c>
      <c r="H69" s="11">
        <f t="shared" si="31"/>
        <v>0.68613987862717118</v>
      </c>
      <c r="I69" s="11">
        <f t="shared" si="31"/>
        <v>0.21555527286829707</v>
      </c>
      <c r="J69" s="11">
        <f t="shared" si="31"/>
        <v>0</v>
      </c>
      <c r="K69" s="11">
        <f t="shared" si="31"/>
        <v>0</v>
      </c>
      <c r="L69" s="11">
        <f t="shared" si="31"/>
        <v>0</v>
      </c>
      <c r="M69" s="11">
        <f t="shared" si="31"/>
        <v>3.7381241024045804E-4</v>
      </c>
      <c r="N69" s="12">
        <v>0</v>
      </c>
      <c r="O69" s="11">
        <f t="shared" ref="O69:Q69" si="32">O57</f>
        <v>0</v>
      </c>
      <c r="P69" s="11">
        <f t="shared" si="32"/>
        <v>0</v>
      </c>
      <c r="Q69" s="11">
        <f t="shared" si="32"/>
        <v>0</v>
      </c>
      <c r="R69" s="12">
        <v>0</v>
      </c>
    </row>
    <row r="70" spans="1:20" x14ac:dyDescent="0.25">
      <c r="A70" s="6">
        <v>43497</v>
      </c>
      <c r="B70" s="11">
        <f t="shared" ref="B70:M70" si="33">B58</f>
        <v>0</v>
      </c>
      <c r="C70" s="11">
        <f t="shared" si="33"/>
        <v>9.0914584598026302E-2</v>
      </c>
      <c r="D70" s="11">
        <f t="shared" si="33"/>
        <v>0</v>
      </c>
      <c r="E70" s="11">
        <f t="shared" si="33"/>
        <v>1.420781621223598E-6</v>
      </c>
      <c r="F70" s="11">
        <f t="shared" si="33"/>
        <v>0</v>
      </c>
      <c r="G70" s="11">
        <f t="shared" si="33"/>
        <v>3.3870328797598512E-3</v>
      </c>
      <c r="H70" s="11">
        <f t="shared" si="33"/>
        <v>0.68959760843934181</v>
      </c>
      <c r="I70" s="11">
        <f t="shared" si="33"/>
        <v>0.21572565616194411</v>
      </c>
      <c r="J70" s="11">
        <f t="shared" si="33"/>
        <v>0</v>
      </c>
      <c r="K70" s="11">
        <f t="shared" si="33"/>
        <v>0</v>
      </c>
      <c r="L70" s="11">
        <f t="shared" si="33"/>
        <v>0</v>
      </c>
      <c r="M70" s="11">
        <f t="shared" si="33"/>
        <v>3.7369713930672234E-4</v>
      </c>
      <c r="N70" s="12">
        <v>0</v>
      </c>
      <c r="O70" s="11">
        <f t="shared" ref="O70:Q70" si="34">O58</f>
        <v>0</v>
      </c>
      <c r="P70" s="11">
        <f t="shared" si="34"/>
        <v>0</v>
      </c>
      <c r="Q70" s="11">
        <f t="shared" si="34"/>
        <v>0</v>
      </c>
      <c r="R70" s="12">
        <v>0</v>
      </c>
    </row>
    <row r="71" spans="1:20" x14ac:dyDescent="0.25">
      <c r="A71" s="6">
        <v>43525</v>
      </c>
      <c r="B71" s="11">
        <f t="shared" ref="B71:M71" si="35">B59</f>
        <v>0</v>
      </c>
      <c r="C71" s="11">
        <f t="shared" si="35"/>
        <v>8.6222048549161975E-2</v>
      </c>
      <c r="D71" s="11">
        <f t="shared" si="35"/>
        <v>0</v>
      </c>
      <c r="E71" s="11">
        <f t="shared" si="35"/>
        <v>1.4544580107668678E-6</v>
      </c>
      <c r="F71" s="11">
        <f t="shared" si="35"/>
        <v>0</v>
      </c>
      <c r="G71" s="11">
        <f t="shared" si="35"/>
        <v>3.3792392602820485E-3</v>
      </c>
      <c r="H71" s="11">
        <f t="shared" si="35"/>
        <v>0.68710886391961568</v>
      </c>
      <c r="I71" s="11">
        <f t="shared" si="35"/>
        <v>0.22290834393471617</v>
      </c>
      <c r="J71" s="11">
        <f t="shared" si="35"/>
        <v>0</v>
      </c>
      <c r="K71" s="11">
        <f t="shared" si="35"/>
        <v>0</v>
      </c>
      <c r="L71" s="11">
        <f t="shared" si="35"/>
        <v>0</v>
      </c>
      <c r="M71" s="11">
        <f t="shared" si="35"/>
        <v>3.8004987821338258E-4</v>
      </c>
      <c r="N71" s="12">
        <v>0</v>
      </c>
      <c r="O71" s="11">
        <f t="shared" ref="O71:Q71" si="36">O59</f>
        <v>0</v>
      </c>
      <c r="P71" s="11">
        <f t="shared" si="36"/>
        <v>0</v>
      </c>
      <c r="Q71" s="11">
        <f t="shared" si="36"/>
        <v>0</v>
      </c>
      <c r="R71" s="12">
        <v>0</v>
      </c>
    </row>
    <row r="74" spans="1:20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T74" s="2"/>
    </row>
    <row r="75" spans="1:20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T75" s="2"/>
    </row>
    <row r="76" spans="1:20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T76" s="2"/>
    </row>
    <row r="77" spans="1:20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T77" s="2"/>
    </row>
    <row r="78" spans="1:20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T78" s="2"/>
    </row>
    <row r="79" spans="1:20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T79" s="2"/>
    </row>
    <row r="80" spans="1:20" x14ac:dyDescent="0.25">
      <c r="B80" s="1"/>
      <c r="C80" s="1"/>
      <c r="D80" s="8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T80" s="2"/>
    </row>
    <row r="81" spans="1:20" x14ac:dyDescent="0.25">
      <c r="B81" s="1"/>
      <c r="C81" s="1"/>
      <c r="D81" s="8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T81" s="2"/>
    </row>
    <row r="82" spans="1:20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T82" s="2"/>
    </row>
    <row r="83" spans="1:20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T83" s="2"/>
    </row>
    <row r="84" spans="1:20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T84" s="2"/>
    </row>
    <row r="85" spans="1:20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T85" s="2"/>
    </row>
    <row r="86" spans="1:20" x14ac:dyDescent="0.25">
      <c r="A86" s="7"/>
      <c r="C86" s="1"/>
      <c r="D86" s="1"/>
      <c r="T86" s="2"/>
    </row>
    <row r="87" spans="1:20" x14ac:dyDescent="0.25">
      <c r="A87" s="7"/>
      <c r="C87" s="1"/>
      <c r="D87" s="1"/>
      <c r="T87" s="2"/>
    </row>
    <row r="88" spans="1:20" x14ac:dyDescent="0.25">
      <c r="A88" s="7"/>
      <c r="C88" s="1"/>
      <c r="T88" s="2"/>
    </row>
    <row r="89" spans="1:20" x14ac:dyDescent="0.25">
      <c r="A89" s="7"/>
      <c r="C89" s="1"/>
      <c r="T89" s="2"/>
    </row>
    <row r="90" spans="1:20" x14ac:dyDescent="0.25">
      <c r="A90" s="7"/>
      <c r="C90" s="1"/>
      <c r="T90" s="2"/>
    </row>
    <row r="91" spans="1:20" x14ac:dyDescent="0.25">
      <c r="A91" s="7"/>
      <c r="C91" s="1"/>
      <c r="T91" s="2"/>
    </row>
    <row r="92" spans="1:20" x14ac:dyDescent="0.25">
      <c r="A92" s="7"/>
      <c r="C92" s="1"/>
      <c r="T92" s="2"/>
    </row>
    <row r="93" spans="1:20" x14ac:dyDescent="0.25">
      <c r="A93" s="7"/>
      <c r="C93" s="1"/>
      <c r="T93" s="2"/>
    </row>
    <row r="98" spans="1:20" x14ac:dyDescent="0.25">
      <c r="A98" s="6"/>
      <c r="T98" s="5"/>
    </row>
    <row r="99" spans="1:20" x14ac:dyDescent="0.25">
      <c r="A99" s="6"/>
      <c r="T99" s="5"/>
    </row>
    <row r="100" spans="1:20" x14ac:dyDescent="0.25">
      <c r="A100" s="6"/>
      <c r="T100" s="5"/>
    </row>
    <row r="101" spans="1:20" x14ac:dyDescent="0.25">
      <c r="A101" s="6"/>
      <c r="T101" s="5"/>
    </row>
    <row r="102" spans="1:20" x14ac:dyDescent="0.25">
      <c r="A102" s="6"/>
      <c r="T102" s="5"/>
    </row>
    <row r="103" spans="1:20" x14ac:dyDescent="0.25">
      <c r="A103" s="6"/>
      <c r="T103" s="5"/>
    </row>
    <row r="104" spans="1:20" x14ac:dyDescent="0.25">
      <c r="A104" s="6"/>
      <c r="T104" s="5"/>
    </row>
    <row r="105" spans="1:20" x14ac:dyDescent="0.25">
      <c r="A105" s="6"/>
      <c r="T105" s="5"/>
    </row>
    <row r="106" spans="1:20" x14ac:dyDescent="0.25">
      <c r="A106" s="6"/>
      <c r="T106" s="5"/>
    </row>
    <row r="107" spans="1:20" x14ac:dyDescent="0.25">
      <c r="A107" s="6"/>
      <c r="T107" s="5"/>
    </row>
    <row r="108" spans="1:20" x14ac:dyDescent="0.25">
      <c r="A108" s="6"/>
      <c r="T108" s="5"/>
    </row>
    <row r="109" spans="1:20" x14ac:dyDescent="0.25">
      <c r="A109" s="6"/>
      <c r="T109" s="5"/>
    </row>
    <row r="110" spans="1:20" x14ac:dyDescent="0.25">
      <c r="A110" s="6"/>
      <c r="T110" s="5"/>
    </row>
    <row r="111" spans="1:20" x14ac:dyDescent="0.25">
      <c r="A111" s="6"/>
      <c r="T111" s="5"/>
    </row>
    <row r="112" spans="1:20" x14ac:dyDescent="0.25">
      <c r="A112" s="6"/>
      <c r="T112" s="5"/>
    </row>
    <row r="113" spans="1:20" x14ac:dyDescent="0.25">
      <c r="A113" s="6"/>
      <c r="T113" s="5"/>
    </row>
    <row r="114" spans="1:20" x14ac:dyDescent="0.25">
      <c r="A114" s="6"/>
      <c r="T114" s="5"/>
    </row>
    <row r="115" spans="1:20" x14ac:dyDescent="0.25">
      <c r="A115" s="6"/>
      <c r="T115" s="5"/>
    </row>
    <row r="116" spans="1:20" x14ac:dyDescent="0.25">
      <c r="A116" s="6"/>
      <c r="T116" s="5"/>
    </row>
    <row r="117" spans="1:20" x14ac:dyDescent="0.25">
      <c r="A117" s="6"/>
      <c r="T117" s="5"/>
    </row>
    <row r="118" spans="1:20" x14ac:dyDescent="0.25">
      <c r="A118" s="6"/>
      <c r="T118" s="5"/>
    </row>
    <row r="119" spans="1:20" x14ac:dyDescent="0.25">
      <c r="A119" s="6"/>
      <c r="T119" s="5"/>
    </row>
    <row r="120" spans="1:20" x14ac:dyDescent="0.25">
      <c r="A120" s="6"/>
      <c r="T120" s="5"/>
    </row>
    <row r="121" spans="1:20" x14ac:dyDescent="0.25">
      <c r="A121" s="6"/>
      <c r="T121" s="5"/>
    </row>
    <row r="122" spans="1:20" x14ac:dyDescent="0.25">
      <c r="A122" s="6"/>
      <c r="T122" s="5"/>
    </row>
    <row r="123" spans="1:20" x14ac:dyDescent="0.25">
      <c r="A123" s="6"/>
      <c r="T123" s="5"/>
    </row>
    <row r="124" spans="1:20" x14ac:dyDescent="0.25">
      <c r="A124" s="6"/>
      <c r="T124" s="5"/>
    </row>
    <row r="125" spans="1:20" x14ac:dyDescent="0.25">
      <c r="A125" s="6"/>
      <c r="T125" s="5"/>
    </row>
    <row r="126" spans="1:20" x14ac:dyDescent="0.25">
      <c r="A126" s="6"/>
      <c r="T126" s="5"/>
    </row>
    <row r="127" spans="1:20" x14ac:dyDescent="0.25">
      <c r="A127" s="6"/>
      <c r="T127" s="5"/>
    </row>
    <row r="128" spans="1:20" x14ac:dyDescent="0.25">
      <c r="A128" s="6"/>
      <c r="T128" s="5"/>
    </row>
    <row r="129" spans="1:20" x14ac:dyDescent="0.25">
      <c r="A129" s="6"/>
      <c r="T129" s="5"/>
    </row>
    <row r="130" spans="1:20" x14ac:dyDescent="0.25">
      <c r="A130" s="6"/>
      <c r="T130" s="5"/>
    </row>
    <row r="131" spans="1:20" x14ac:dyDescent="0.25">
      <c r="A131" s="6"/>
      <c r="T131" s="5"/>
    </row>
    <row r="132" spans="1:20" x14ac:dyDescent="0.25">
      <c r="A132" s="6"/>
      <c r="T132" s="5"/>
    </row>
    <row r="133" spans="1:20" x14ac:dyDescent="0.25">
      <c r="A133" s="6"/>
      <c r="T133" s="5"/>
    </row>
  </sheetData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3"/>
  <sheetViews>
    <sheetView workbookViewId="0"/>
  </sheetViews>
  <sheetFormatPr defaultRowHeight="15" x14ac:dyDescent="0.25"/>
  <cols>
    <col min="1" max="1" width="11" bestFit="1" customWidth="1"/>
    <col min="2" max="2" width="10" bestFit="1" customWidth="1"/>
    <col min="3" max="3" width="13.42578125" bestFit="1" customWidth="1"/>
    <col min="4" max="4" width="10.7109375" bestFit="1" customWidth="1"/>
    <col min="5" max="7" width="10" bestFit="1" customWidth="1"/>
    <col min="8" max="8" width="11.7109375" bestFit="1" customWidth="1"/>
    <col min="9" max="9" width="10.7109375" bestFit="1" customWidth="1"/>
    <col min="10" max="11" width="10" bestFit="1" customWidth="1"/>
    <col min="12" max="12" width="9.42578125" bestFit="1" customWidth="1"/>
    <col min="13" max="13" width="10" bestFit="1" customWidth="1"/>
    <col min="14" max="14" width="9.7109375" bestFit="1" customWidth="1"/>
    <col min="15" max="17" width="9.42578125" bestFit="1" customWidth="1"/>
    <col min="18" max="18" width="10.7109375" bestFit="1" customWidth="1"/>
    <col min="20" max="21" width="11.5703125" bestFit="1" customWidth="1"/>
  </cols>
  <sheetData>
    <row r="1" spans="1:20" ht="28.5" x14ac:dyDescent="0.45">
      <c r="A1" s="3" t="s">
        <v>20</v>
      </c>
    </row>
    <row r="3" spans="1:20" x14ac:dyDescent="0.25">
      <c r="B3" t="s">
        <v>16</v>
      </c>
    </row>
    <row r="4" spans="1:20" x14ac:dyDescent="0.25">
      <c r="B4" t="s">
        <v>0</v>
      </c>
      <c r="C4" t="s">
        <v>23</v>
      </c>
      <c r="D4" t="s">
        <v>24</v>
      </c>
      <c r="E4" t="s">
        <v>25</v>
      </c>
      <c r="F4" t="s">
        <v>26</v>
      </c>
      <c r="G4" t="s">
        <v>27</v>
      </c>
      <c r="H4" t="s">
        <v>28</v>
      </c>
      <c r="I4" t="s">
        <v>29</v>
      </c>
      <c r="J4" t="s">
        <v>30</v>
      </c>
      <c r="K4" t="s">
        <v>31</v>
      </c>
      <c r="L4" t="s">
        <v>14</v>
      </c>
      <c r="M4" t="s">
        <v>32</v>
      </c>
      <c r="N4" t="s">
        <v>33</v>
      </c>
      <c r="O4" t="s">
        <v>34</v>
      </c>
      <c r="P4" t="s">
        <v>35</v>
      </c>
      <c r="Q4" t="s">
        <v>36</v>
      </c>
      <c r="R4" t="s">
        <v>41</v>
      </c>
      <c r="T4" t="s">
        <v>13</v>
      </c>
    </row>
    <row r="5" spans="1:20" x14ac:dyDescent="0.25">
      <c r="A5" t="s">
        <v>1</v>
      </c>
      <c r="B5" s="1">
        <f>[1]KWHtoCC!G36</f>
        <v>84</v>
      </c>
      <c r="C5" s="1">
        <f>[2]KWHtoCC!G36</f>
        <v>9890156</v>
      </c>
      <c r="D5" s="1">
        <f>[3]KWHtoCC!G28</f>
        <v>933165</v>
      </c>
      <c r="E5" s="1">
        <f>[4]KWHtoCC!G36</f>
        <v>15747</v>
      </c>
      <c r="F5" s="1">
        <f>[5]KWHtoCC!G35</f>
        <v>25008</v>
      </c>
      <c r="G5" s="1">
        <f>[6]KWHtoCC!G35</f>
        <v>792690</v>
      </c>
      <c r="H5" s="1">
        <f>[7]KWHtoCC!G36</f>
        <v>8153064</v>
      </c>
      <c r="I5" s="1">
        <f>[8]KWHtoCC!G35</f>
        <v>3541333</v>
      </c>
      <c r="J5" s="1">
        <f>[9]KWHtoCC!G36</f>
        <v>29960</v>
      </c>
      <c r="K5" s="1">
        <f>[10]KWHtoCC!G24</f>
        <v>150</v>
      </c>
      <c r="L5" s="1">
        <f>[11]KWHtoCC!G24</f>
        <v>0</v>
      </c>
      <c r="M5" s="1">
        <f>[12]KWHtoCC!G24</f>
        <v>1087</v>
      </c>
      <c r="N5" s="1">
        <f>[13]KWHtoCC!G24</f>
        <v>3666</v>
      </c>
      <c r="O5" s="1">
        <f>[13]KWHtoCC!R24</f>
        <v>0</v>
      </c>
      <c r="P5" s="1">
        <f>[14]KWHtoCC!G24</f>
        <v>0</v>
      </c>
      <c r="Q5" s="1">
        <f>[15]KWHtoCC!G24</f>
        <v>0</v>
      </c>
      <c r="R5" s="1">
        <f>[16]KWHtoCC!G24</f>
        <v>47118</v>
      </c>
      <c r="T5" s="2">
        <f>SUM(B5:J5,M5:N5,R5)</f>
        <v>23433078</v>
      </c>
    </row>
    <row r="6" spans="1:20" x14ac:dyDescent="0.25">
      <c r="A6" t="s">
        <v>2</v>
      </c>
      <c r="B6" s="1">
        <f>[1]KWHtoCC!G37</f>
        <v>99</v>
      </c>
      <c r="C6" s="1">
        <f>[2]KWHtoCC!G37</f>
        <v>9495873</v>
      </c>
      <c r="D6" s="1">
        <f>[3]KWHtoCC!G29</f>
        <v>1008514</v>
      </c>
      <c r="E6" s="1">
        <f>[4]KWHtoCC!G37</f>
        <v>15747</v>
      </c>
      <c r="F6" s="1">
        <f>[5]KWHtoCC!G36</f>
        <v>21487</v>
      </c>
      <c r="G6" s="1">
        <f>[6]KWHtoCC!G36</f>
        <v>695891</v>
      </c>
      <c r="H6" s="1">
        <f>[7]KWHtoCC!G37</f>
        <v>7879974</v>
      </c>
      <c r="I6" s="1">
        <f>[8]KWHtoCC!G36</f>
        <v>3419629</v>
      </c>
      <c r="J6" s="1">
        <f>[9]KWHtoCC!G37</f>
        <v>23160</v>
      </c>
      <c r="K6" s="1">
        <f>[10]KWHtoCC!G25</f>
        <v>150</v>
      </c>
      <c r="L6" s="1">
        <f>[11]KWHtoCC!G25</f>
        <v>0</v>
      </c>
      <c r="M6" s="1">
        <f>[12]KWHtoCC!G25</f>
        <v>1087</v>
      </c>
      <c r="N6" s="1">
        <f>[13]KWHtoCC!G25</f>
        <v>3666</v>
      </c>
      <c r="O6" s="1">
        <f>[13]KWHtoCC!R25</f>
        <v>0</v>
      </c>
      <c r="P6" s="1">
        <f>[14]KWHtoCC!G25</f>
        <v>0</v>
      </c>
      <c r="Q6" s="1">
        <f>[15]KWHtoCC!G25</f>
        <v>0</v>
      </c>
      <c r="R6" s="1">
        <f>[16]KWHtoCC!G25</f>
        <v>47118</v>
      </c>
      <c r="T6" s="2">
        <f>SUM(B6:J6,M6:N6,R6)</f>
        <v>22612245</v>
      </c>
    </row>
    <row r="7" spans="1:20" x14ac:dyDescent="0.25">
      <c r="A7" t="s">
        <v>3</v>
      </c>
      <c r="B7" s="1">
        <f>[1]KWHtoCC!G38</f>
        <v>135</v>
      </c>
      <c r="C7" s="1">
        <f>[2]KWHtoCC!G38</f>
        <v>9194706</v>
      </c>
      <c r="D7" s="1">
        <f>[3]KWHtoCC!G30</f>
        <v>927275</v>
      </c>
      <c r="E7" s="1">
        <f>[4]KWHtoCC!G38</f>
        <v>15747</v>
      </c>
      <c r="F7" s="1">
        <f>[5]KWHtoCC!G37</f>
        <v>17479</v>
      </c>
      <c r="G7" s="1">
        <f>[6]KWHtoCC!G37</f>
        <v>685532</v>
      </c>
      <c r="H7" s="1">
        <f>[7]KWHtoCC!G38</f>
        <v>7964071</v>
      </c>
      <c r="I7" s="1">
        <f>[8]KWHtoCC!G37</f>
        <v>3223995</v>
      </c>
      <c r="J7" s="1">
        <f>[9]KWHtoCC!G38</f>
        <v>22720</v>
      </c>
      <c r="K7" s="1">
        <f>[10]KWHtoCC!G26</f>
        <v>150</v>
      </c>
      <c r="L7" s="1">
        <f>[11]KWHtoCC!G26</f>
        <v>0</v>
      </c>
      <c r="M7" s="1">
        <f>[12]KWHtoCC!G26</f>
        <v>1087</v>
      </c>
      <c r="N7" s="1">
        <f>[13]KWHtoCC!G26</f>
        <v>3666</v>
      </c>
      <c r="O7" s="1">
        <f>[13]KWHtoCC!R26</f>
        <v>0</v>
      </c>
      <c r="P7" s="1">
        <f>[14]KWHtoCC!G26</f>
        <v>0</v>
      </c>
      <c r="Q7" s="1">
        <f>[15]KWHtoCC!G26</f>
        <v>0</v>
      </c>
      <c r="R7" s="1">
        <f>[16]KWHtoCC!G26</f>
        <v>47118</v>
      </c>
      <c r="T7" s="2">
        <f t="shared" ref="T7:T28" si="0">SUM(B7:J7,M7:N7,R7)</f>
        <v>22103531</v>
      </c>
    </row>
    <row r="8" spans="1:20" x14ac:dyDescent="0.25">
      <c r="A8" t="s">
        <v>4</v>
      </c>
      <c r="B8" s="1">
        <f>[1]KWHtoCC!G39</f>
        <v>183</v>
      </c>
      <c r="C8" s="1">
        <f>[2]KWHtoCC!G39</f>
        <v>8941382</v>
      </c>
      <c r="D8" s="1">
        <f>[3]KWHtoCC!G31</f>
        <v>734431</v>
      </c>
      <c r="E8" s="1">
        <f>[4]KWHtoCC!G39</f>
        <v>15747</v>
      </c>
      <c r="F8" s="1">
        <f>[5]KWHtoCC!G38</f>
        <v>18184</v>
      </c>
      <c r="G8" s="1">
        <f>[6]KWHtoCC!G38</f>
        <v>661264</v>
      </c>
      <c r="H8" s="1">
        <f>[7]KWHtoCC!G39</f>
        <v>8014343</v>
      </c>
      <c r="I8" s="1">
        <f>[8]KWHtoCC!G38</f>
        <v>3066184</v>
      </c>
      <c r="J8" s="1">
        <f>[9]KWHtoCC!G39</f>
        <v>18480</v>
      </c>
      <c r="K8" s="1">
        <f>[10]KWHtoCC!G27</f>
        <v>150</v>
      </c>
      <c r="L8" s="1">
        <f>[11]KWHtoCC!G27</f>
        <v>0</v>
      </c>
      <c r="M8" s="1">
        <f>[12]KWHtoCC!G27</f>
        <v>1087</v>
      </c>
      <c r="N8" s="1">
        <f>[13]KWHtoCC!G27</f>
        <v>3666</v>
      </c>
      <c r="O8" s="1">
        <f>[13]KWHtoCC!R27</f>
        <v>0</v>
      </c>
      <c r="P8" s="1">
        <f>[14]KWHtoCC!G27</f>
        <v>0</v>
      </c>
      <c r="Q8" s="1">
        <f>[15]KWHtoCC!G27</f>
        <v>0</v>
      </c>
      <c r="R8" s="1">
        <f>[16]KWHtoCC!G27</f>
        <v>47118</v>
      </c>
      <c r="T8" s="2">
        <f t="shared" si="0"/>
        <v>21522069</v>
      </c>
    </row>
    <row r="9" spans="1:20" x14ac:dyDescent="0.25">
      <c r="A9" t="s">
        <v>5</v>
      </c>
      <c r="B9" s="1">
        <f>[1]KWHtoCC!G40</f>
        <v>190</v>
      </c>
      <c r="C9" s="1">
        <f>[2]KWHtoCC!G40</f>
        <v>8853447</v>
      </c>
      <c r="D9" s="1">
        <f>[3]KWHtoCC!G32</f>
        <v>740017</v>
      </c>
      <c r="E9" s="1">
        <f>[4]KWHtoCC!G40</f>
        <v>15747</v>
      </c>
      <c r="F9" s="1">
        <f>[5]KWHtoCC!G39</f>
        <v>13962</v>
      </c>
      <c r="G9" s="1">
        <f>[6]KWHtoCC!G39</f>
        <v>590103</v>
      </c>
      <c r="H9" s="1">
        <f>[7]KWHtoCC!G40</f>
        <v>8475367</v>
      </c>
      <c r="I9" s="1">
        <f>[8]KWHtoCC!G39</f>
        <v>3101162</v>
      </c>
      <c r="J9" s="1">
        <f>[9]KWHtoCC!G40</f>
        <v>15600</v>
      </c>
      <c r="K9" s="1">
        <f>[10]KWHtoCC!G28</f>
        <v>150</v>
      </c>
      <c r="L9" s="1">
        <f>[11]KWHtoCC!G28</f>
        <v>0</v>
      </c>
      <c r="M9" s="1">
        <f>[12]KWHtoCC!G28</f>
        <v>1087</v>
      </c>
      <c r="N9" s="1">
        <f>[13]KWHtoCC!G28</f>
        <v>3666</v>
      </c>
      <c r="O9" s="1">
        <f>[13]KWHtoCC!R28</f>
        <v>0</v>
      </c>
      <c r="P9" s="1">
        <f>[14]KWHtoCC!G28</f>
        <v>0</v>
      </c>
      <c r="Q9" s="1">
        <f>[15]KWHtoCC!G28</f>
        <v>0</v>
      </c>
      <c r="R9" s="1">
        <f>[16]KWHtoCC!G28</f>
        <v>47118</v>
      </c>
      <c r="T9" s="2">
        <f t="shared" si="0"/>
        <v>21857466</v>
      </c>
    </row>
    <row r="10" spans="1:20" x14ac:dyDescent="0.25">
      <c r="A10" t="s">
        <v>6</v>
      </c>
      <c r="B10" s="1">
        <f>[1]KWHtoCC!G41</f>
        <v>227</v>
      </c>
      <c r="C10" s="1">
        <f>[2]KWHtoCC!G41</f>
        <v>10699966</v>
      </c>
      <c r="D10" s="4">
        <v>0</v>
      </c>
      <c r="E10" s="1">
        <f>[4]KWHtoCC!G41</f>
        <v>15747</v>
      </c>
      <c r="F10" s="1">
        <f>[5]KWHtoCC!G40</f>
        <v>12634</v>
      </c>
      <c r="G10" s="1">
        <f>[6]KWHtoCC!G40</f>
        <v>731527</v>
      </c>
      <c r="H10" s="1">
        <f>[7]KWHtoCC!G41</f>
        <v>8968100</v>
      </c>
      <c r="I10" s="1">
        <f>[8]KWHtoCC!G40</f>
        <v>2981915</v>
      </c>
      <c r="J10" s="1">
        <f>[9]KWHtoCC!G41</f>
        <v>7800</v>
      </c>
      <c r="K10" s="1">
        <f>[10]KWHtoCC!G29</f>
        <v>150</v>
      </c>
      <c r="L10" s="1">
        <f>[11]KWHtoCC!G29</f>
        <v>0</v>
      </c>
      <c r="M10" s="1">
        <f>[12]KWHtoCC!G29</f>
        <v>1087</v>
      </c>
      <c r="N10" s="1">
        <f>[13]KWHtoCC!G29</f>
        <v>3666</v>
      </c>
      <c r="O10" s="1">
        <f>[13]KWHtoCC!R29</f>
        <v>0</v>
      </c>
      <c r="P10" s="1">
        <f>[14]KWHtoCC!G29</f>
        <v>0</v>
      </c>
      <c r="Q10" s="1">
        <f>[15]KWHtoCC!G29</f>
        <v>0</v>
      </c>
      <c r="R10" s="1">
        <f>[16]KWHtoCC!G29</f>
        <v>47118</v>
      </c>
      <c r="T10" s="2">
        <f t="shared" si="0"/>
        <v>23469787</v>
      </c>
    </row>
    <row r="11" spans="1:20" x14ac:dyDescent="0.25">
      <c r="A11" t="s">
        <v>7</v>
      </c>
      <c r="B11" s="1">
        <f>[1]KWHtoCC!G42</f>
        <v>233</v>
      </c>
      <c r="C11" s="1">
        <f>[2]KWHtoCC!G42</f>
        <v>10898918</v>
      </c>
      <c r="D11" s="4">
        <v>0</v>
      </c>
      <c r="E11" s="1">
        <f>[4]KWHtoCC!G42</f>
        <v>15747</v>
      </c>
      <c r="F11" s="1">
        <f>[5]KWHtoCC!G41</f>
        <v>24398</v>
      </c>
      <c r="G11" s="1">
        <f>[6]KWHtoCC!G41</f>
        <v>930573</v>
      </c>
      <c r="H11" s="1">
        <f>[7]KWHtoCC!G42</f>
        <v>9494564</v>
      </c>
      <c r="I11" s="1">
        <f>[8]KWHtoCC!G41</f>
        <v>3183723</v>
      </c>
      <c r="J11" s="1">
        <f>[9]KWHtoCC!G42</f>
        <v>11160</v>
      </c>
      <c r="K11" s="1">
        <f>[10]KWHtoCC!G30</f>
        <v>150</v>
      </c>
      <c r="L11" s="1">
        <f>[11]KWHtoCC!G30</f>
        <v>0</v>
      </c>
      <c r="M11" s="1">
        <f>[12]KWHtoCC!G30</f>
        <v>1087</v>
      </c>
      <c r="N11" s="1">
        <f>[13]KWHtoCC!G30</f>
        <v>3666</v>
      </c>
      <c r="O11" s="1">
        <f>[13]KWHtoCC!R30</f>
        <v>0</v>
      </c>
      <c r="P11" s="1">
        <f>[14]KWHtoCC!G30</f>
        <v>0</v>
      </c>
      <c r="Q11" s="1">
        <f>[15]KWHtoCC!G30</f>
        <v>0</v>
      </c>
      <c r="R11" s="1">
        <f>[16]KWHtoCC!G30</f>
        <v>47118</v>
      </c>
      <c r="T11" s="2">
        <f t="shared" si="0"/>
        <v>24611187</v>
      </c>
    </row>
    <row r="12" spans="1:20" x14ac:dyDescent="0.25">
      <c r="A12" t="s">
        <v>8</v>
      </c>
      <c r="B12" s="1">
        <f>[1]KWHtoCC!G43</f>
        <v>190</v>
      </c>
      <c r="C12" s="1">
        <f>[2]KWHtoCC!G43</f>
        <v>12021976</v>
      </c>
      <c r="D12" s="4">
        <v>0</v>
      </c>
      <c r="E12" s="1">
        <f>[4]KWHtoCC!G43</f>
        <v>15747</v>
      </c>
      <c r="F12" s="1">
        <f>[5]KWHtoCC!G42</f>
        <v>23741</v>
      </c>
      <c r="G12" s="1">
        <f>[6]KWHtoCC!G42</f>
        <v>993289</v>
      </c>
      <c r="H12" s="1">
        <f>[7]KWHtoCC!G43</f>
        <v>11043591</v>
      </c>
      <c r="I12" s="1">
        <f>[8]KWHtoCC!G42</f>
        <v>3185034</v>
      </c>
      <c r="J12" s="1">
        <f>[9]KWHtoCC!G43</f>
        <v>7080</v>
      </c>
      <c r="K12" s="1">
        <f>[10]KWHtoCC!G31</f>
        <v>150</v>
      </c>
      <c r="L12" s="1">
        <f>[11]KWHtoCC!G31</f>
        <v>0</v>
      </c>
      <c r="M12" s="1">
        <f>[12]KWHtoCC!G31</f>
        <v>1087</v>
      </c>
      <c r="N12" s="1">
        <f>[13]KWHtoCC!G31</f>
        <v>3666</v>
      </c>
      <c r="O12" s="1">
        <f>[13]KWHtoCC!R31</f>
        <v>0</v>
      </c>
      <c r="P12" s="1">
        <f>[14]KWHtoCC!G31</f>
        <v>0</v>
      </c>
      <c r="Q12" s="1">
        <f>[15]KWHtoCC!G31</f>
        <v>0</v>
      </c>
      <c r="R12" s="1">
        <f>[16]KWHtoCC!G31</f>
        <v>47118</v>
      </c>
      <c r="T12" s="2">
        <f t="shared" si="0"/>
        <v>27342519</v>
      </c>
    </row>
    <row r="13" spans="1:20" x14ac:dyDescent="0.25">
      <c r="A13" t="s">
        <v>9</v>
      </c>
      <c r="B13" s="1">
        <f>[1]KWHtoCC!G44</f>
        <v>200</v>
      </c>
      <c r="C13" s="1">
        <f>[2]KWHtoCC!G44</f>
        <v>13345089</v>
      </c>
      <c r="D13" s="4">
        <v>0</v>
      </c>
      <c r="E13" s="1">
        <f>[4]KWHtoCC!G44</f>
        <v>15747</v>
      </c>
      <c r="F13" s="1">
        <f>[5]KWHtoCC!G43</f>
        <v>28461</v>
      </c>
      <c r="G13" s="1">
        <f>[6]KWHtoCC!G43</f>
        <v>927441</v>
      </c>
      <c r="H13" s="1">
        <f>[7]KWHtoCC!G44</f>
        <v>11236756</v>
      </c>
      <c r="I13" s="1">
        <f>[8]KWHtoCC!G43</f>
        <v>3220890</v>
      </c>
      <c r="J13" s="1">
        <f>[9]KWHtoCC!G44</f>
        <v>7200</v>
      </c>
      <c r="K13" s="1">
        <f>[10]KWHtoCC!G32</f>
        <v>150</v>
      </c>
      <c r="L13" s="1">
        <f>[11]KWHtoCC!G32</f>
        <v>0</v>
      </c>
      <c r="M13" s="1">
        <f>[12]KWHtoCC!G32</f>
        <v>1087</v>
      </c>
      <c r="N13" s="1">
        <f>[13]KWHtoCC!G32</f>
        <v>3666</v>
      </c>
      <c r="O13" s="1">
        <f>[13]KWHtoCC!R32</f>
        <v>0</v>
      </c>
      <c r="P13" s="1">
        <f>[14]KWHtoCC!G32</f>
        <v>0</v>
      </c>
      <c r="Q13" s="1">
        <f>[15]KWHtoCC!G32</f>
        <v>0</v>
      </c>
      <c r="R13" s="1">
        <f>[16]KWHtoCC!G32</f>
        <v>47118</v>
      </c>
      <c r="T13" s="2">
        <f t="shared" si="0"/>
        <v>28833655</v>
      </c>
    </row>
    <row r="14" spans="1:20" x14ac:dyDescent="0.25">
      <c r="A14" t="s">
        <v>10</v>
      </c>
      <c r="B14" s="1">
        <f>[1]KWHtoCC!G45</f>
        <v>190</v>
      </c>
      <c r="C14" s="1">
        <f>[2]KWHtoCC!G45</f>
        <v>10236639</v>
      </c>
      <c r="D14" s="1">
        <f>[3]KWHtoCC!G33</f>
        <v>860979</v>
      </c>
      <c r="E14" s="1">
        <f>[4]KWHtoCC!G45</f>
        <v>15747</v>
      </c>
      <c r="F14" s="1">
        <f>[5]KWHtoCC!G44</f>
        <v>27175</v>
      </c>
      <c r="G14" s="1">
        <f>[6]KWHtoCC!G44</f>
        <v>768630</v>
      </c>
      <c r="H14" s="1">
        <f>[7]KWHtoCC!G45</f>
        <v>9999400</v>
      </c>
      <c r="I14" s="1">
        <f>[8]KWHtoCC!G44</f>
        <v>2929263</v>
      </c>
      <c r="J14" s="1">
        <f>[9]KWHtoCC!G45</f>
        <v>5160</v>
      </c>
      <c r="K14" s="1">
        <f>[10]KWHtoCC!G33</f>
        <v>150</v>
      </c>
      <c r="L14" s="1">
        <f>[11]KWHtoCC!G33</f>
        <v>0</v>
      </c>
      <c r="M14" s="1">
        <f>[12]KWHtoCC!G33</f>
        <v>1087</v>
      </c>
      <c r="N14" s="1">
        <f>[13]KWHtoCC!G33</f>
        <v>3666</v>
      </c>
      <c r="O14" s="1">
        <f>[13]KWHtoCC!R33</f>
        <v>0</v>
      </c>
      <c r="P14" s="1">
        <f>[14]KWHtoCC!G33</f>
        <v>0</v>
      </c>
      <c r="Q14" s="1">
        <f>[15]KWHtoCC!G33</f>
        <v>0</v>
      </c>
      <c r="R14" s="1">
        <f>[16]KWHtoCC!G33</f>
        <v>47110</v>
      </c>
      <c r="T14" s="2">
        <f t="shared" si="0"/>
        <v>24895046</v>
      </c>
    </row>
    <row r="15" spans="1:20" x14ac:dyDescent="0.25">
      <c r="A15" t="s">
        <v>11</v>
      </c>
      <c r="B15" s="1">
        <f>[1]KWHtoCC!G46</f>
        <v>305</v>
      </c>
      <c r="C15" s="1">
        <f>[2]KWHtoCC!G46</f>
        <v>8960655</v>
      </c>
      <c r="D15" s="1">
        <f>[3]KWHtoCC!G34</f>
        <v>770889</v>
      </c>
      <c r="E15" s="1">
        <f>[4]KWHtoCC!G46</f>
        <v>15747</v>
      </c>
      <c r="F15" s="1">
        <f>[5]KWHtoCC!G45</f>
        <v>28237</v>
      </c>
      <c r="G15" s="1">
        <f>[6]KWHtoCC!G45</f>
        <v>661515</v>
      </c>
      <c r="H15" s="1">
        <f>[7]KWHtoCC!G46</f>
        <v>8585625</v>
      </c>
      <c r="I15" s="1">
        <f>[8]KWHtoCC!G45</f>
        <v>3428131</v>
      </c>
      <c r="J15" s="1">
        <f>[9]KWHtoCC!G46</f>
        <v>10440</v>
      </c>
      <c r="K15" s="1">
        <f>[10]KWHtoCC!G34</f>
        <v>150</v>
      </c>
      <c r="L15" s="1">
        <f>[11]KWHtoCC!G34</f>
        <v>0</v>
      </c>
      <c r="M15" s="1">
        <f>[12]KWHtoCC!G34</f>
        <v>1087</v>
      </c>
      <c r="N15" s="1">
        <f>[13]KWHtoCC!G34</f>
        <v>3666</v>
      </c>
      <c r="O15" s="1">
        <f>[13]KWHtoCC!R34</f>
        <v>0</v>
      </c>
      <c r="P15" s="1">
        <f>[14]KWHtoCC!G34</f>
        <v>0</v>
      </c>
      <c r="Q15" s="1">
        <f>[15]KWHtoCC!G34</f>
        <v>0</v>
      </c>
      <c r="R15" s="1">
        <f>[16]KWHtoCC!G34</f>
        <v>47118</v>
      </c>
      <c r="T15" s="2">
        <f t="shared" si="0"/>
        <v>22513415</v>
      </c>
    </row>
    <row r="16" spans="1:20" x14ac:dyDescent="0.25">
      <c r="A16" t="s">
        <v>12</v>
      </c>
      <c r="B16" s="1">
        <f>[1]KWHtoCC!G47</f>
        <v>103</v>
      </c>
      <c r="C16" s="1">
        <f>[2]KWHtoCC!G47</f>
        <v>9748926</v>
      </c>
      <c r="D16" s="1">
        <f>[3]KWHtoCC!G35</f>
        <v>978612</v>
      </c>
      <c r="E16" s="1">
        <f>[4]KWHtoCC!G47</f>
        <v>15747</v>
      </c>
      <c r="F16" s="1">
        <f>[5]KWHtoCC!G46</f>
        <v>29394</v>
      </c>
      <c r="G16" s="1">
        <f>[6]KWHtoCC!G46</f>
        <v>650488</v>
      </c>
      <c r="H16" s="1">
        <f>[7]KWHtoCC!G47</f>
        <v>8688440</v>
      </c>
      <c r="I16" s="1">
        <f>[8]KWHtoCC!G46</f>
        <v>3348556</v>
      </c>
      <c r="J16" s="1">
        <f>[9]KWHtoCC!G47</f>
        <v>17760</v>
      </c>
      <c r="K16" s="1">
        <f>[10]KWHtoCC!G35</f>
        <v>150</v>
      </c>
      <c r="L16" s="1">
        <f>[11]KWHtoCC!G35</f>
        <v>0</v>
      </c>
      <c r="M16" s="1">
        <f>[12]KWHtoCC!G35</f>
        <v>1087</v>
      </c>
      <c r="N16" s="1">
        <f>[13]KWHtoCC!G35</f>
        <v>3666</v>
      </c>
      <c r="O16" s="1">
        <f>[13]KWHtoCC!R35</f>
        <v>0</v>
      </c>
      <c r="P16" s="1">
        <f>[14]KWHtoCC!G35</f>
        <v>0</v>
      </c>
      <c r="Q16" s="1">
        <f>[15]KWHtoCC!G35</f>
        <v>0</v>
      </c>
      <c r="R16" s="1">
        <f>[16]KWHtoCC!G35</f>
        <v>47118</v>
      </c>
      <c r="T16" s="2">
        <f t="shared" si="0"/>
        <v>23529897</v>
      </c>
    </row>
    <row r="17" spans="1:20" x14ac:dyDescent="0.25">
      <c r="A17" s="7">
        <v>42736</v>
      </c>
      <c r="B17" s="1">
        <f>[1]KWHtoCC!G48</f>
        <v>173</v>
      </c>
      <c r="C17" s="1">
        <f>[2]KWHtoCC!G48</f>
        <v>9786759</v>
      </c>
      <c r="D17" s="1">
        <f>[3]KWHtoCC!G36</f>
        <v>1074911</v>
      </c>
      <c r="E17" s="1">
        <f>[4]KWHtoCC!G48</f>
        <v>15747</v>
      </c>
      <c r="F17" s="1">
        <f>[5]KWHtoCC!G47</f>
        <v>21822</v>
      </c>
      <c r="G17" s="1">
        <f>[6]KWHtoCC!G47</f>
        <v>724985</v>
      </c>
      <c r="H17" s="1">
        <f>[7]KWHtoCC!G48</f>
        <v>8585583</v>
      </c>
      <c r="I17" s="1">
        <f>[8]KWHtoCC!G47</f>
        <v>3379988</v>
      </c>
      <c r="J17" s="1">
        <f>[9]KWHtoCC!G48</f>
        <v>19960</v>
      </c>
      <c r="K17" s="1">
        <f>[17]KWHtoCC!G24</f>
        <v>150</v>
      </c>
      <c r="L17" s="1">
        <f>[18]KWHtoCC!G24</f>
        <v>0</v>
      </c>
      <c r="M17" s="1">
        <f>[19]KWHtoCC!G24</f>
        <v>48205</v>
      </c>
      <c r="N17" s="1">
        <f>[20]KWHtoCC!G24</f>
        <v>0</v>
      </c>
      <c r="O17" s="1">
        <f>[20]KWHtoCC!R24</f>
        <v>0</v>
      </c>
      <c r="P17" s="1">
        <f>[21]KWHtoCC!G24</f>
        <v>0</v>
      </c>
      <c r="Q17" s="1">
        <f>[22]KWHtoCC!G24</f>
        <v>0</v>
      </c>
      <c r="R17" s="1">
        <f>[23]KWHtoCC!G24</f>
        <v>-267</v>
      </c>
      <c r="T17" s="2">
        <f t="shared" si="0"/>
        <v>23657866</v>
      </c>
    </row>
    <row r="18" spans="1:20" x14ac:dyDescent="0.25">
      <c r="A18" s="7">
        <v>42767</v>
      </c>
      <c r="B18" s="1">
        <f>[1]KWHtoCC!G49</f>
        <v>112</v>
      </c>
      <c r="C18" s="1">
        <f>[2]KWHtoCC!G49</f>
        <v>8848276</v>
      </c>
      <c r="D18" s="1">
        <f>[3]KWHtoCC!G37</f>
        <v>981252</v>
      </c>
      <c r="E18" s="1">
        <f>[4]KWHtoCC!G49</f>
        <v>15747</v>
      </c>
      <c r="F18" s="1">
        <f>[5]KWHtoCC!G48</f>
        <v>20263</v>
      </c>
      <c r="G18" s="1">
        <f>[6]KWHtoCC!G48</f>
        <v>615093</v>
      </c>
      <c r="H18" s="1">
        <f>[7]KWHtoCC!G49</f>
        <v>7901902</v>
      </c>
      <c r="I18" s="1">
        <f>[8]KWHtoCC!G48</f>
        <v>2839181</v>
      </c>
      <c r="J18" s="1">
        <f>[9]KWHtoCC!G49</f>
        <v>14320</v>
      </c>
      <c r="K18" s="1">
        <f>[17]KWHtoCC!G25</f>
        <v>150</v>
      </c>
      <c r="L18" s="1">
        <f>[18]KWHtoCC!G25</f>
        <v>0</v>
      </c>
      <c r="M18" s="1">
        <f>[19]KWHtoCC!G25</f>
        <v>47938</v>
      </c>
      <c r="N18" s="1">
        <f>[20]KWHtoCC!G25</f>
        <v>0</v>
      </c>
      <c r="O18" s="1">
        <f>[20]KWHtoCC!R25</f>
        <v>0</v>
      </c>
      <c r="P18" s="1">
        <f>[21]KWHtoCC!G25</f>
        <v>0</v>
      </c>
      <c r="Q18" s="1">
        <f>[22]KWHtoCC!G25</f>
        <v>0</v>
      </c>
      <c r="R18" s="1">
        <f>[23]KWHtoCC!G25</f>
        <v>0</v>
      </c>
      <c r="T18" s="2">
        <f t="shared" si="0"/>
        <v>21284084</v>
      </c>
    </row>
    <row r="19" spans="1:20" x14ac:dyDescent="0.25">
      <c r="A19" s="7">
        <v>42795</v>
      </c>
      <c r="B19" s="1">
        <f>[1]KWHtoCC!G50</f>
        <v>101</v>
      </c>
      <c r="C19" s="1">
        <f>[2]KWHtoCC!G50</f>
        <v>8374209</v>
      </c>
      <c r="D19" s="1">
        <f>[3]KWHtoCC!G38</f>
        <v>896719</v>
      </c>
      <c r="E19" s="1">
        <f>[4]KWHtoCC!G50</f>
        <v>15747</v>
      </c>
      <c r="F19" s="1">
        <f>[5]KWHtoCC!G49</f>
        <v>18742</v>
      </c>
      <c r="G19" s="1">
        <f>[6]KWHtoCC!G49</f>
        <v>598467</v>
      </c>
      <c r="H19" s="1">
        <f>[7]KWHtoCC!G50</f>
        <v>7948036</v>
      </c>
      <c r="I19" s="1">
        <f>[8]KWHtoCC!G49</f>
        <v>2953663</v>
      </c>
      <c r="J19" s="1">
        <f>[9]KWHtoCC!G50</f>
        <v>17040</v>
      </c>
      <c r="K19" s="1">
        <f>[17]KWHtoCC!G26</f>
        <v>150</v>
      </c>
      <c r="L19" s="1">
        <f>[18]KWHtoCC!G26</f>
        <v>0</v>
      </c>
      <c r="M19" s="1">
        <f>[19]KWHtoCC!G26</f>
        <v>48097</v>
      </c>
      <c r="N19" s="1">
        <f>[20]KWHtoCC!G26</f>
        <v>0</v>
      </c>
      <c r="O19" s="1">
        <f>[20]KWHtoCC!R26</f>
        <v>0</v>
      </c>
      <c r="P19" s="1">
        <f>[21]KWHtoCC!G26</f>
        <v>0</v>
      </c>
      <c r="Q19" s="1">
        <f>[22]KWHtoCC!G26</f>
        <v>0</v>
      </c>
      <c r="R19" s="1">
        <f>[23]KWHtoCC!G26</f>
        <v>0</v>
      </c>
      <c r="T19" s="2">
        <f t="shared" si="0"/>
        <v>20870821</v>
      </c>
    </row>
    <row r="20" spans="1:20" x14ac:dyDescent="0.25">
      <c r="A20" s="7">
        <v>42826</v>
      </c>
      <c r="B20" s="1">
        <f>[1]KWHtoCC!G51</f>
        <v>203</v>
      </c>
      <c r="C20" s="1">
        <f>[2]KWHtoCC!G51</f>
        <v>8363205</v>
      </c>
      <c r="D20" s="1">
        <f>[3]KWHtoCC!G39</f>
        <v>756654</v>
      </c>
      <c r="E20" s="1">
        <f>[4]KWHtoCC!G51</f>
        <v>15747</v>
      </c>
      <c r="F20" s="1">
        <f>[5]KWHtoCC!G50</f>
        <v>18324</v>
      </c>
      <c r="G20" s="1">
        <f>[6]KWHtoCC!G50</f>
        <v>590138</v>
      </c>
      <c r="H20" s="1">
        <f>[7]KWHtoCC!G51</f>
        <v>7890650</v>
      </c>
      <c r="I20" s="1">
        <f>[8]KWHtoCC!G50</f>
        <v>3067872</v>
      </c>
      <c r="J20" s="1">
        <f>[9]KWHtoCC!G51</f>
        <v>9240</v>
      </c>
      <c r="K20" s="1">
        <f>[17]KWHtoCC!G27</f>
        <v>150</v>
      </c>
      <c r="L20" s="1">
        <f>[18]KWHtoCC!G27</f>
        <v>0</v>
      </c>
      <c r="M20" s="1">
        <f>[19]KWHtoCC!G27</f>
        <v>48085</v>
      </c>
      <c r="N20" s="1">
        <f>[20]KWHtoCC!G27</f>
        <v>0</v>
      </c>
      <c r="O20" s="1">
        <f>[20]KWHtoCC!R27</f>
        <v>0</v>
      </c>
      <c r="P20" s="1">
        <f>[21]KWHtoCC!G27</f>
        <v>0</v>
      </c>
      <c r="Q20" s="1">
        <f>[22]KWHtoCC!G27</f>
        <v>0</v>
      </c>
      <c r="R20" s="1">
        <f>[23]KWHtoCC!G27</f>
        <v>0</v>
      </c>
      <c r="T20" s="2">
        <f t="shared" si="0"/>
        <v>20760118</v>
      </c>
    </row>
    <row r="21" spans="1:20" x14ac:dyDescent="0.25">
      <c r="A21" s="7">
        <v>42856</v>
      </c>
      <c r="B21" s="1">
        <f>[1]KWHtoCC!G52</f>
        <v>199</v>
      </c>
      <c r="C21" s="1">
        <f>[2]KWHtoCC!G52</f>
        <v>8564566</v>
      </c>
      <c r="D21" s="1">
        <f>[3]KWHtoCC!G40</f>
        <v>811815</v>
      </c>
      <c r="E21" s="1">
        <f>[4]KWHtoCC!G52</f>
        <v>15747</v>
      </c>
      <c r="F21" s="1">
        <f>[5]KWHtoCC!G51</f>
        <v>11743</v>
      </c>
      <c r="G21" s="1">
        <f>[6]KWHtoCC!G51</f>
        <v>576137</v>
      </c>
      <c r="H21" s="1">
        <f>[7]KWHtoCC!G52</f>
        <v>9237721</v>
      </c>
      <c r="I21" s="1">
        <f>[8]KWHtoCC!G51</f>
        <v>3034567</v>
      </c>
      <c r="J21" s="1">
        <f>[9]KWHtoCC!G52</f>
        <v>8640</v>
      </c>
      <c r="K21" s="1">
        <f>[17]KWHtoCC!G28</f>
        <v>150</v>
      </c>
      <c r="L21" s="1">
        <f>[18]KWHtoCC!G28</f>
        <v>0</v>
      </c>
      <c r="M21" s="1">
        <f>[19]KWHtoCC!G28</f>
        <v>48004</v>
      </c>
      <c r="N21" s="1">
        <f>[20]KWHtoCC!G28</f>
        <v>0</v>
      </c>
      <c r="O21" s="1">
        <f>[20]KWHtoCC!R28</f>
        <v>0</v>
      </c>
      <c r="P21" s="1">
        <f>[21]KWHtoCC!G28</f>
        <v>0</v>
      </c>
      <c r="Q21" s="1">
        <f>[22]KWHtoCC!G28</f>
        <v>0</v>
      </c>
      <c r="R21" s="1">
        <f>[23]KWHtoCC!G28</f>
        <v>0</v>
      </c>
      <c r="T21" s="2">
        <f t="shared" si="0"/>
        <v>22309139</v>
      </c>
    </row>
    <row r="22" spans="1:20" x14ac:dyDescent="0.25">
      <c r="A22" s="7">
        <v>42887</v>
      </c>
      <c r="B22" s="1">
        <f>[1]KWHtoCC!G53</f>
        <v>0</v>
      </c>
      <c r="C22" s="1">
        <f>[2]KWHtoCC!G53</f>
        <v>0</v>
      </c>
      <c r="D22" s="4">
        <v>0</v>
      </c>
      <c r="E22" s="1">
        <f>[4]KWHtoCC!G53</f>
        <v>0</v>
      </c>
      <c r="F22" s="1">
        <f>[5]KWHtoCC!G52</f>
        <v>0</v>
      </c>
      <c r="G22" s="1">
        <f>[6]KWHtoCC!G52</f>
        <v>0</v>
      </c>
      <c r="H22" s="1">
        <f>[7]KWHtoCC!G53</f>
        <v>0</v>
      </c>
      <c r="I22" s="1">
        <f>[8]KWHtoCC!G52</f>
        <v>0</v>
      </c>
      <c r="J22" s="1">
        <f>[9]KWHtoCC!G53</f>
        <v>0</v>
      </c>
      <c r="K22" s="1">
        <f>[17]KWHtoCC!G29</f>
        <v>0</v>
      </c>
      <c r="L22" s="1">
        <f>[18]KWHtoCC!G29</f>
        <v>0</v>
      </c>
      <c r="M22" s="1">
        <f>[19]KWHtoCC!G29</f>
        <v>0</v>
      </c>
      <c r="N22" s="1">
        <f>[20]KWHtoCC!G29</f>
        <v>0</v>
      </c>
      <c r="O22" s="1">
        <f>[20]KWHtoCC!R29</f>
        <v>0</v>
      </c>
      <c r="P22" s="1">
        <f>[21]KWHtoCC!G29</f>
        <v>0</v>
      </c>
      <c r="Q22" s="1">
        <f>[22]KWHtoCC!G29</f>
        <v>0</v>
      </c>
      <c r="R22" s="1">
        <f>[23]KWHtoCC!G29</f>
        <v>0</v>
      </c>
      <c r="T22" s="2">
        <f t="shared" si="0"/>
        <v>0</v>
      </c>
    </row>
    <row r="23" spans="1:20" x14ac:dyDescent="0.25">
      <c r="A23" s="7">
        <v>42917</v>
      </c>
      <c r="B23" s="1">
        <f>[1]KWHtoCC!G54</f>
        <v>0</v>
      </c>
      <c r="C23" s="1">
        <f>[2]KWHtoCC!G54</f>
        <v>0</v>
      </c>
      <c r="D23" s="4">
        <v>0</v>
      </c>
      <c r="E23" s="1">
        <f>[4]KWHtoCC!G54</f>
        <v>0</v>
      </c>
      <c r="F23" s="1">
        <f>[5]KWHtoCC!G53</f>
        <v>0</v>
      </c>
      <c r="G23" s="1">
        <f>[6]KWHtoCC!G53</f>
        <v>0</v>
      </c>
      <c r="H23" s="1">
        <f>[7]KWHtoCC!G54</f>
        <v>0</v>
      </c>
      <c r="I23" s="1">
        <f>[8]KWHtoCC!G53</f>
        <v>0</v>
      </c>
      <c r="J23" s="1">
        <f>[9]KWHtoCC!G54</f>
        <v>0</v>
      </c>
      <c r="K23" s="1">
        <f>[17]KWHtoCC!G30</f>
        <v>0</v>
      </c>
      <c r="L23" s="1">
        <f>[18]KWHtoCC!G30</f>
        <v>0</v>
      </c>
      <c r="M23" s="1">
        <f>[19]KWHtoCC!G30</f>
        <v>0</v>
      </c>
      <c r="N23" s="1">
        <f>[20]KWHtoCC!G30</f>
        <v>0</v>
      </c>
      <c r="O23" s="1">
        <f>[20]KWHtoCC!R30</f>
        <v>0</v>
      </c>
      <c r="P23" s="1">
        <f>[21]KWHtoCC!G30</f>
        <v>0</v>
      </c>
      <c r="Q23" s="1">
        <f>[22]KWHtoCC!G30</f>
        <v>0</v>
      </c>
      <c r="R23" s="1">
        <f>[23]KWHtoCC!G30</f>
        <v>0</v>
      </c>
      <c r="T23" s="2">
        <f t="shared" si="0"/>
        <v>0</v>
      </c>
    </row>
    <row r="24" spans="1:20" x14ac:dyDescent="0.25">
      <c r="A24" s="7">
        <v>42948</v>
      </c>
      <c r="B24" s="1">
        <f>[1]KWHtoCC!G55</f>
        <v>0</v>
      </c>
      <c r="C24" s="1">
        <f>[2]KWHtoCC!G55</f>
        <v>0</v>
      </c>
      <c r="D24" s="4">
        <v>0</v>
      </c>
      <c r="E24" s="1">
        <f>[4]KWHtoCC!G55</f>
        <v>0</v>
      </c>
      <c r="F24" s="1">
        <f>[5]KWHtoCC!G54</f>
        <v>0</v>
      </c>
      <c r="G24" s="1">
        <f>[6]KWHtoCC!G54</f>
        <v>0</v>
      </c>
      <c r="H24" s="1">
        <f>[7]KWHtoCC!G55</f>
        <v>0</v>
      </c>
      <c r="I24" s="1">
        <f>[8]KWHtoCC!G54</f>
        <v>0</v>
      </c>
      <c r="J24" s="1">
        <f>[9]KWHtoCC!G55</f>
        <v>0</v>
      </c>
      <c r="K24" s="1">
        <f>[17]KWHtoCC!G31</f>
        <v>0</v>
      </c>
      <c r="L24" s="1">
        <f>[18]KWHtoCC!G31</f>
        <v>0</v>
      </c>
      <c r="M24" s="1">
        <f>[19]KWHtoCC!G31</f>
        <v>0</v>
      </c>
      <c r="N24" s="1">
        <f>[20]KWHtoCC!G31</f>
        <v>0</v>
      </c>
      <c r="O24" s="1">
        <f>[20]KWHtoCC!R31</f>
        <v>0</v>
      </c>
      <c r="P24" s="1">
        <f>[21]KWHtoCC!G31</f>
        <v>0</v>
      </c>
      <c r="Q24" s="1">
        <f>[22]KWHtoCC!G31</f>
        <v>0</v>
      </c>
      <c r="R24" s="1">
        <f>[23]KWHtoCC!G31</f>
        <v>0</v>
      </c>
      <c r="T24" s="2">
        <f t="shared" si="0"/>
        <v>0</v>
      </c>
    </row>
    <row r="25" spans="1:20" x14ac:dyDescent="0.25">
      <c r="A25" s="7">
        <v>42979</v>
      </c>
      <c r="B25" s="1">
        <f>[1]KWHtoCC!G56</f>
        <v>0</v>
      </c>
      <c r="C25" s="1">
        <f>[2]KWHtoCC!G56</f>
        <v>0</v>
      </c>
      <c r="D25" s="4">
        <v>0</v>
      </c>
      <c r="E25" s="1">
        <f>[4]KWHtoCC!G56</f>
        <v>0</v>
      </c>
      <c r="F25" s="1">
        <f>[5]KWHtoCC!G55</f>
        <v>0</v>
      </c>
      <c r="G25" s="1">
        <f>[6]KWHtoCC!G55</f>
        <v>0</v>
      </c>
      <c r="H25" s="1">
        <f>[7]KWHtoCC!G56</f>
        <v>0</v>
      </c>
      <c r="I25" s="1">
        <f>[8]KWHtoCC!G55</f>
        <v>0</v>
      </c>
      <c r="J25" s="1">
        <f>[9]KWHtoCC!G56</f>
        <v>0</v>
      </c>
      <c r="K25" s="1">
        <f>[17]KWHtoCC!G32</f>
        <v>0</v>
      </c>
      <c r="L25" s="1">
        <f>[18]KWHtoCC!G32</f>
        <v>0</v>
      </c>
      <c r="M25" s="1">
        <f>[19]KWHtoCC!G32</f>
        <v>0</v>
      </c>
      <c r="N25" s="1">
        <f>[20]KWHtoCC!G32</f>
        <v>0</v>
      </c>
      <c r="O25" s="1">
        <f>[20]KWHtoCC!R32</f>
        <v>0</v>
      </c>
      <c r="P25" s="1">
        <f>[21]KWHtoCC!G32</f>
        <v>0</v>
      </c>
      <c r="Q25" s="1">
        <f>[22]KWHtoCC!G32</f>
        <v>0</v>
      </c>
      <c r="R25" s="1">
        <f>[23]KWHtoCC!G32</f>
        <v>0</v>
      </c>
      <c r="T25" s="2">
        <f t="shared" si="0"/>
        <v>0</v>
      </c>
    </row>
    <row r="26" spans="1:20" x14ac:dyDescent="0.25">
      <c r="A26" s="7">
        <v>43009</v>
      </c>
      <c r="B26" s="1">
        <f>[1]KWHtoCC!G57</f>
        <v>0</v>
      </c>
      <c r="C26" s="1">
        <f>[2]KWHtoCC!G57</f>
        <v>0</v>
      </c>
      <c r="D26" s="1">
        <f>[3]KWHtoCC!G41</f>
        <v>0</v>
      </c>
      <c r="E26" s="1">
        <f>[4]KWHtoCC!G57</f>
        <v>0</v>
      </c>
      <c r="F26" s="1">
        <f>[5]KWHtoCC!G56</f>
        <v>0</v>
      </c>
      <c r="G26" s="1">
        <f>[6]KWHtoCC!G56</f>
        <v>0</v>
      </c>
      <c r="H26" s="1">
        <f>[7]KWHtoCC!G57</f>
        <v>0</v>
      </c>
      <c r="I26" s="1">
        <f>[8]KWHtoCC!G56</f>
        <v>0</v>
      </c>
      <c r="J26" s="1">
        <f>[9]KWHtoCC!G57</f>
        <v>0</v>
      </c>
      <c r="K26" s="1">
        <f>[17]KWHtoCC!G33</f>
        <v>0</v>
      </c>
      <c r="L26" s="1">
        <f>[18]KWHtoCC!G33</f>
        <v>0</v>
      </c>
      <c r="M26" s="1">
        <f>[19]KWHtoCC!G33</f>
        <v>0</v>
      </c>
      <c r="N26" s="1">
        <f>[20]KWHtoCC!G33</f>
        <v>0</v>
      </c>
      <c r="O26" s="1">
        <f>[20]KWHtoCC!R33</f>
        <v>0</v>
      </c>
      <c r="P26" s="1">
        <f>[21]KWHtoCC!G33</f>
        <v>0</v>
      </c>
      <c r="Q26" s="1">
        <f>[22]KWHtoCC!G33</f>
        <v>0</v>
      </c>
      <c r="R26" s="1">
        <f>[23]KWHtoCC!G33</f>
        <v>0</v>
      </c>
      <c r="T26" s="2">
        <f t="shared" si="0"/>
        <v>0</v>
      </c>
    </row>
    <row r="27" spans="1:20" x14ac:dyDescent="0.25">
      <c r="A27" s="7">
        <v>43040</v>
      </c>
      <c r="B27" s="1">
        <f>[1]KWHtoCC!G58</f>
        <v>0</v>
      </c>
      <c r="C27" s="1">
        <f>[2]KWHtoCC!G58</f>
        <v>0</v>
      </c>
      <c r="D27" s="1">
        <f>[3]KWHtoCC!G42</f>
        <v>0</v>
      </c>
      <c r="E27" s="1">
        <f>[4]KWHtoCC!G58</f>
        <v>0</v>
      </c>
      <c r="F27" s="1">
        <f>[5]KWHtoCC!G57</f>
        <v>0</v>
      </c>
      <c r="G27" s="1">
        <f>[6]KWHtoCC!G57</f>
        <v>0</v>
      </c>
      <c r="H27" s="1">
        <f>[7]KWHtoCC!G58</f>
        <v>0</v>
      </c>
      <c r="I27" s="1">
        <f>[8]KWHtoCC!G57</f>
        <v>0</v>
      </c>
      <c r="J27" s="1">
        <f>[9]KWHtoCC!G58</f>
        <v>0</v>
      </c>
      <c r="K27" s="1">
        <f>[17]KWHtoCC!G34</f>
        <v>0</v>
      </c>
      <c r="L27" s="1">
        <f>[18]KWHtoCC!G34</f>
        <v>0</v>
      </c>
      <c r="M27" s="1">
        <f>[19]KWHtoCC!G34</f>
        <v>0</v>
      </c>
      <c r="N27" s="1">
        <f>[20]KWHtoCC!G34</f>
        <v>0</v>
      </c>
      <c r="O27" s="1">
        <f>[20]KWHtoCC!R34</f>
        <v>0</v>
      </c>
      <c r="P27" s="1">
        <f>[21]KWHtoCC!G34</f>
        <v>0</v>
      </c>
      <c r="Q27" s="1">
        <f>[22]KWHtoCC!G34</f>
        <v>0</v>
      </c>
      <c r="R27" s="1">
        <f>[23]KWHtoCC!G34</f>
        <v>0</v>
      </c>
      <c r="T27" s="2">
        <f t="shared" si="0"/>
        <v>0</v>
      </c>
    </row>
    <row r="28" spans="1:20" x14ac:dyDescent="0.25">
      <c r="A28" s="7">
        <v>43070</v>
      </c>
      <c r="B28" s="1">
        <f>[1]KWHtoCC!G59</f>
        <v>0</v>
      </c>
      <c r="C28" s="1">
        <f>[2]KWHtoCC!G59</f>
        <v>0</v>
      </c>
      <c r="D28" s="1">
        <f>[3]KWHtoCC!G43</f>
        <v>0</v>
      </c>
      <c r="E28" s="1">
        <f>[4]KWHtoCC!G59</f>
        <v>0</v>
      </c>
      <c r="F28" s="1">
        <f>[5]KWHtoCC!G58</f>
        <v>0</v>
      </c>
      <c r="G28" s="1">
        <f>[6]KWHtoCC!G58</f>
        <v>0</v>
      </c>
      <c r="H28" s="1">
        <f>[7]KWHtoCC!G59</f>
        <v>0</v>
      </c>
      <c r="I28" s="1">
        <f>[8]KWHtoCC!G58</f>
        <v>0</v>
      </c>
      <c r="J28" s="1">
        <f>[9]KWHtoCC!G59</f>
        <v>0</v>
      </c>
      <c r="K28" s="1">
        <f>[17]KWHtoCC!G35</f>
        <v>0</v>
      </c>
      <c r="L28" s="1">
        <f>[18]KWHtoCC!G35</f>
        <v>0</v>
      </c>
      <c r="M28" s="1">
        <f>[19]KWHtoCC!G35</f>
        <v>0</v>
      </c>
      <c r="N28" s="1">
        <f>[20]KWHtoCC!G35</f>
        <v>0</v>
      </c>
      <c r="O28" s="1">
        <f>[20]KWHtoCC!R35</f>
        <v>0</v>
      </c>
      <c r="P28" s="1">
        <f>[21]KWHtoCC!G35</f>
        <v>0</v>
      </c>
      <c r="Q28" s="1">
        <f>[22]KWHtoCC!G35</f>
        <v>0</v>
      </c>
      <c r="R28" s="1">
        <f>[23]KWHtoCC!G35</f>
        <v>0</v>
      </c>
      <c r="T28" s="2">
        <f t="shared" si="0"/>
        <v>0</v>
      </c>
    </row>
    <row r="29" spans="1:20" x14ac:dyDescent="0.25">
      <c r="D29" s="1"/>
    </row>
    <row r="31" spans="1:20" x14ac:dyDescent="0.25">
      <c r="B31" t="s">
        <v>22</v>
      </c>
    </row>
    <row r="32" spans="1:20" x14ac:dyDescent="0.25">
      <c r="A32" t="s">
        <v>21</v>
      </c>
      <c r="B32" t="s">
        <v>0</v>
      </c>
      <c r="C32" t="s">
        <v>23</v>
      </c>
      <c r="D32" t="s">
        <v>24</v>
      </c>
      <c r="E32" t="s">
        <v>25</v>
      </c>
      <c r="F32" t="s">
        <v>26</v>
      </c>
      <c r="G32" t="s">
        <v>27</v>
      </c>
      <c r="H32" t="s">
        <v>28</v>
      </c>
      <c r="I32" t="s">
        <v>29</v>
      </c>
      <c r="J32" t="s">
        <v>30</v>
      </c>
      <c r="K32" t="s">
        <v>31</v>
      </c>
      <c r="L32" t="s">
        <v>14</v>
      </c>
      <c r="M32" t="s">
        <v>32</v>
      </c>
      <c r="N32" t="s">
        <v>33</v>
      </c>
      <c r="O32" t="s">
        <v>34</v>
      </c>
      <c r="P32" t="s">
        <v>35</v>
      </c>
      <c r="Q32" t="s">
        <v>36</v>
      </c>
      <c r="R32" t="s">
        <v>41</v>
      </c>
      <c r="T32" t="s">
        <v>13</v>
      </c>
    </row>
    <row r="33" spans="1:20" x14ac:dyDescent="0.25">
      <c r="A33" t="s">
        <v>1</v>
      </c>
      <c r="B33" s="11">
        <f t="shared" ref="B33:B46" si="1">B5/$T5</f>
        <v>3.5846763280521661E-6</v>
      </c>
      <c r="C33" s="11">
        <f t="shared" ref="C33:J33" si="2">C5/$T5</f>
        <v>0.4220596201659893</v>
      </c>
      <c r="D33" s="11">
        <f t="shared" si="2"/>
        <v>3.9822553400795234E-2</v>
      </c>
      <c r="E33" s="11">
        <f t="shared" si="2"/>
        <v>6.7199878735520787E-4</v>
      </c>
      <c r="F33" s="11">
        <f t="shared" si="2"/>
        <v>1.0672093525229591E-3</v>
      </c>
      <c r="G33" s="11">
        <f t="shared" si="2"/>
        <v>3.3827822362900856E-2</v>
      </c>
      <c r="H33" s="11">
        <f t="shared" si="2"/>
        <v>0.34792970859397987</v>
      </c>
      <c r="I33" s="11">
        <f t="shared" si="2"/>
        <v>0.15112538779583287</v>
      </c>
      <c r="J33" s="11">
        <f t="shared" si="2"/>
        <v>1.2785345570052726E-3</v>
      </c>
      <c r="K33" s="12">
        <v>0</v>
      </c>
      <c r="L33" s="12">
        <v>0</v>
      </c>
      <c r="M33" s="11">
        <f t="shared" ref="M33:M46" si="3">(M5+N5+R5)/$T5</f>
        <v>2.2135803072904038E-3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T33" s="5">
        <f>SUM(B33:S33)</f>
        <v>0.99999999999999989</v>
      </c>
    </row>
    <row r="34" spans="1:20" x14ac:dyDescent="0.25">
      <c r="A34" t="s">
        <v>2</v>
      </c>
      <c r="B34" s="11">
        <f t="shared" si="1"/>
        <v>4.3781588250083084E-6</v>
      </c>
      <c r="C34" s="11">
        <f t="shared" ref="C34:J46" si="4">C6/$T6</f>
        <v>0.4199438401627083</v>
      </c>
      <c r="D34" s="11">
        <f t="shared" si="4"/>
        <v>4.4600348174186157E-2</v>
      </c>
      <c r="E34" s="11">
        <f t="shared" si="4"/>
        <v>6.9639259613541251E-4</v>
      </c>
      <c r="F34" s="11">
        <f t="shared" si="4"/>
        <v>9.5023736033286385E-4</v>
      </c>
      <c r="G34" s="11">
        <f t="shared" si="4"/>
        <v>3.0774962857513705E-2</v>
      </c>
      <c r="H34" s="11">
        <f t="shared" si="4"/>
        <v>0.34848260312056589</v>
      </c>
      <c r="I34" s="11">
        <f t="shared" si="4"/>
        <v>0.15122907964246804</v>
      </c>
      <c r="J34" s="11">
        <f t="shared" si="4"/>
        <v>1.0242238220928529E-3</v>
      </c>
      <c r="K34" s="12">
        <v>0</v>
      </c>
      <c r="L34" s="12">
        <v>0</v>
      </c>
      <c r="M34" s="11">
        <f t="shared" si="3"/>
        <v>2.2939341051717776E-3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T34" s="5">
        <f t="shared" ref="T34:T68" si="5">SUM(B34:S34)</f>
        <v>1</v>
      </c>
    </row>
    <row r="35" spans="1:20" x14ac:dyDescent="0.25">
      <c r="A35" t="s">
        <v>3</v>
      </c>
      <c r="B35" s="11">
        <f t="shared" si="1"/>
        <v>6.1076214474510884E-6</v>
      </c>
      <c r="C35" s="11">
        <f t="shared" si="4"/>
        <v>0.41598358198968299</v>
      </c>
      <c r="D35" s="11">
        <f t="shared" si="4"/>
        <v>4.1951442056927468E-2</v>
      </c>
      <c r="E35" s="11">
        <f t="shared" si="4"/>
        <v>7.1242011061490587E-4</v>
      </c>
      <c r="F35" s="11">
        <f t="shared" si="4"/>
        <v>7.9077863170368568E-4</v>
      </c>
      <c r="G35" s="11">
        <f t="shared" si="4"/>
        <v>3.1014592193437329E-2</v>
      </c>
      <c r="H35" s="11">
        <f t="shared" si="4"/>
        <v>0.36030763591572768</v>
      </c>
      <c r="I35" s="11">
        <f t="shared" si="4"/>
        <v>0.14585882228500052</v>
      </c>
      <c r="J35" s="11">
        <f t="shared" si="4"/>
        <v>1.0278900687858423E-3</v>
      </c>
      <c r="K35" s="12">
        <v>0</v>
      </c>
      <c r="L35" s="12">
        <v>0</v>
      </c>
      <c r="M35" s="11">
        <f t="shared" si="3"/>
        <v>2.3467291266721139E-3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T35" s="5">
        <f t="shared" si="5"/>
        <v>1</v>
      </c>
    </row>
    <row r="36" spans="1:20" x14ac:dyDescent="0.25">
      <c r="A36" t="s">
        <v>4</v>
      </c>
      <c r="B36" s="11">
        <f t="shared" si="1"/>
        <v>8.502899976763387E-6</v>
      </c>
      <c r="C36" s="11">
        <f t="shared" si="4"/>
        <v>0.41545178579252767</v>
      </c>
      <c r="D36" s="11">
        <f t="shared" si="4"/>
        <v>3.4124553731335029E-2</v>
      </c>
      <c r="E36" s="11">
        <f t="shared" si="4"/>
        <v>7.3166757341034457E-4</v>
      </c>
      <c r="F36" s="11">
        <f t="shared" si="4"/>
        <v>8.4490018129762523E-4</v>
      </c>
      <c r="G36" s="11">
        <f t="shared" si="4"/>
        <v>3.0724927050461551E-2</v>
      </c>
      <c r="H36" s="11">
        <f t="shared" si="4"/>
        <v>0.37237790660368203</v>
      </c>
      <c r="I36" s="11">
        <f t="shared" si="4"/>
        <v>0.14246697192542224</v>
      </c>
      <c r="J36" s="11">
        <f t="shared" si="4"/>
        <v>8.586535058502043E-4</v>
      </c>
      <c r="K36" s="12">
        <v>0</v>
      </c>
      <c r="L36" s="12">
        <v>0</v>
      </c>
      <c r="M36" s="11">
        <f t="shared" si="3"/>
        <v>2.4101307360365771E-3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T36" s="5">
        <f t="shared" si="5"/>
        <v>1.0000000000000002</v>
      </c>
    </row>
    <row r="37" spans="1:20" x14ac:dyDescent="0.25">
      <c r="A37" t="s">
        <v>5</v>
      </c>
      <c r="B37" s="11">
        <f t="shared" si="1"/>
        <v>8.6926819421793911E-6</v>
      </c>
      <c r="C37" s="11">
        <f t="shared" si="4"/>
        <v>0.40505367822601213</v>
      </c>
      <c r="D37" s="11">
        <f t="shared" si="4"/>
        <v>3.3856486383188243E-2</v>
      </c>
      <c r="E37" s="11">
        <f t="shared" si="4"/>
        <v>7.2044032917630983E-4</v>
      </c>
      <c r="F37" s="11">
        <f t="shared" si="4"/>
        <v>6.3877486987741396E-4</v>
      </c>
      <c r="G37" s="11">
        <f t="shared" si="4"/>
        <v>2.6997777326978341E-2</v>
      </c>
      <c r="H37" s="11">
        <f t="shared" si="4"/>
        <v>0.38775615618022691</v>
      </c>
      <c r="I37" s="11">
        <f t="shared" si="4"/>
        <v>0.1418811311430154</v>
      </c>
      <c r="J37" s="11">
        <f t="shared" si="4"/>
        <v>7.137149384105184E-4</v>
      </c>
      <c r="K37" s="12">
        <v>0</v>
      </c>
      <c r="L37" s="12">
        <v>0</v>
      </c>
      <c r="M37" s="11">
        <f t="shared" si="3"/>
        <v>2.3731479211725639E-3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T37" s="5">
        <f t="shared" si="5"/>
        <v>1</v>
      </c>
    </row>
    <row r="38" spans="1:20" x14ac:dyDescent="0.25">
      <c r="A38" t="s">
        <v>6</v>
      </c>
      <c r="B38" s="11">
        <f t="shared" si="1"/>
        <v>9.6720093795482685E-6</v>
      </c>
      <c r="C38" s="11">
        <f t="shared" si="4"/>
        <v>0.45590383926364564</v>
      </c>
      <c r="D38" s="11">
        <f t="shared" si="4"/>
        <v>0</v>
      </c>
      <c r="E38" s="11">
        <f t="shared" si="4"/>
        <v>6.7094771673897164E-4</v>
      </c>
      <c r="F38" s="11">
        <f t="shared" si="4"/>
        <v>5.383091035295719E-4</v>
      </c>
      <c r="G38" s="11">
        <f t="shared" si="4"/>
        <v>3.1168881081025574E-2</v>
      </c>
      <c r="H38" s="11">
        <f t="shared" si="4"/>
        <v>0.3821125432454926</v>
      </c>
      <c r="I38" s="11">
        <f t="shared" si="4"/>
        <v>0.12705334735249196</v>
      </c>
      <c r="J38" s="11">
        <f t="shared" si="4"/>
        <v>3.3234217251311226E-4</v>
      </c>
      <c r="K38" s="12">
        <v>0</v>
      </c>
      <c r="L38" s="12">
        <v>0</v>
      </c>
      <c r="M38" s="11">
        <f t="shared" si="3"/>
        <v>2.2101180551830318E-3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T38" s="5">
        <f t="shared" si="5"/>
        <v>1</v>
      </c>
    </row>
    <row r="39" spans="1:20" x14ac:dyDescent="0.25">
      <c r="A39" t="s">
        <v>7</v>
      </c>
      <c r="B39" s="11">
        <f t="shared" si="1"/>
        <v>9.467239430589024E-6</v>
      </c>
      <c r="C39" s="11">
        <f t="shared" si="4"/>
        <v>0.44284406111740976</v>
      </c>
      <c r="D39" s="11">
        <f t="shared" si="4"/>
        <v>0</v>
      </c>
      <c r="E39" s="11">
        <f t="shared" si="4"/>
        <v>6.3983098417804882E-4</v>
      </c>
      <c r="F39" s="11">
        <f t="shared" si="4"/>
        <v>9.9133780097644219E-4</v>
      </c>
      <c r="G39" s="11">
        <f t="shared" si="4"/>
        <v>3.7810975959834854E-2</v>
      </c>
      <c r="H39" s="11">
        <f t="shared" si="4"/>
        <v>0.38578244925772981</v>
      </c>
      <c r="I39" s="11">
        <f t="shared" si="4"/>
        <v>0.12936080653078619</v>
      </c>
      <c r="J39" s="11">
        <f t="shared" si="4"/>
        <v>4.5345232637499362E-4</v>
      </c>
      <c r="K39" s="12">
        <v>0</v>
      </c>
      <c r="L39" s="12">
        <v>0</v>
      </c>
      <c r="M39" s="11">
        <f t="shared" si="3"/>
        <v>2.1076187832793276E-3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T39" s="5">
        <f t="shared" si="5"/>
        <v>1</v>
      </c>
    </row>
    <row r="40" spans="1:20" x14ac:dyDescent="0.25">
      <c r="A40" t="s">
        <v>8</v>
      </c>
      <c r="B40" s="11">
        <f t="shared" si="1"/>
        <v>6.9488842633701744E-6</v>
      </c>
      <c r="C40" s="11">
        <f t="shared" si="4"/>
        <v>0.4396806307421785</v>
      </c>
      <c r="D40" s="11">
        <f t="shared" si="4"/>
        <v>0</v>
      </c>
      <c r="E40" s="11">
        <f t="shared" si="4"/>
        <v>5.7591621313310599E-4</v>
      </c>
      <c r="F40" s="11">
        <f t="shared" si="4"/>
        <v>8.6828137524563853E-4</v>
      </c>
      <c r="G40" s="11">
        <f t="shared" si="4"/>
        <v>3.6327633163572091E-2</v>
      </c>
      <c r="H40" s="11">
        <f t="shared" si="4"/>
        <v>0.40389808268945521</v>
      </c>
      <c r="I40" s="11">
        <f t="shared" si="4"/>
        <v>0.11648648758367874</v>
      </c>
      <c r="J40" s="11">
        <f t="shared" si="4"/>
        <v>2.5893737149821494E-4</v>
      </c>
      <c r="K40" s="12">
        <v>0</v>
      </c>
      <c r="L40" s="12">
        <v>0</v>
      </c>
      <c r="M40" s="11">
        <f t="shared" si="3"/>
        <v>1.8970819769751281E-3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T40" s="5">
        <f t="shared" si="5"/>
        <v>1</v>
      </c>
    </row>
    <row r="41" spans="1:20" x14ac:dyDescent="0.25">
      <c r="A41" t="s">
        <v>9</v>
      </c>
      <c r="B41" s="11">
        <f t="shared" si="1"/>
        <v>6.9363388026942823E-6</v>
      </c>
      <c r="C41" s="11">
        <f t="shared" si="4"/>
        <v>0.46283029328054315</v>
      </c>
      <c r="D41" s="11">
        <f t="shared" si="4"/>
        <v>0</v>
      </c>
      <c r="E41" s="11">
        <f t="shared" si="4"/>
        <v>5.4613263563013431E-4</v>
      </c>
      <c r="F41" s="11">
        <f t="shared" si="4"/>
        <v>9.870756933174098E-4</v>
      </c>
      <c r="G41" s="11">
        <f t="shared" si="4"/>
        <v>3.2165224977547938E-2</v>
      </c>
      <c r="H41" s="11">
        <f t="shared" si="4"/>
        <v>0.38970973329603897</v>
      </c>
      <c r="I41" s="11">
        <f t="shared" si="4"/>
        <v>0.11170592143104993</v>
      </c>
      <c r="J41" s="11">
        <f t="shared" si="4"/>
        <v>2.4970819689699417E-4</v>
      </c>
      <c r="K41" s="12">
        <v>0</v>
      </c>
      <c r="L41" s="12">
        <v>0</v>
      </c>
      <c r="M41" s="11">
        <f t="shared" si="3"/>
        <v>1.7989741501727755E-3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T41" s="5">
        <f t="shared" si="5"/>
        <v>1</v>
      </c>
    </row>
    <row r="42" spans="1:20" x14ac:dyDescent="0.25">
      <c r="A42" t="s">
        <v>10</v>
      </c>
      <c r="B42" s="11">
        <f t="shared" si="1"/>
        <v>7.6320405272599223E-6</v>
      </c>
      <c r="C42" s="11">
        <f t="shared" si="4"/>
        <v>0.41119180900489199</v>
      </c>
      <c r="D42" s="11">
        <f t="shared" si="4"/>
        <v>3.4584350637472214E-2</v>
      </c>
      <c r="E42" s="11">
        <f t="shared" si="4"/>
        <v>6.3253548517243146E-4</v>
      </c>
      <c r="F42" s="11">
        <f t="shared" si="4"/>
        <v>1.0915826385699387E-3</v>
      </c>
      <c r="G42" s="11">
        <f t="shared" si="4"/>
        <v>3.0874817423514701E-2</v>
      </c>
      <c r="H42" s="11">
        <f t="shared" si="4"/>
        <v>0.40166224235938347</v>
      </c>
      <c r="I42" s="11">
        <f t="shared" si="4"/>
        <v>0.1176644943736999</v>
      </c>
      <c r="J42" s="11">
        <f t="shared" si="4"/>
        <v>2.0727015326663787E-4</v>
      </c>
      <c r="K42" s="12">
        <v>0</v>
      </c>
      <c r="L42" s="12">
        <v>0</v>
      </c>
      <c r="M42" s="11">
        <f t="shared" si="3"/>
        <v>2.0832658835014807E-3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T42" s="5">
        <f t="shared" si="5"/>
        <v>1</v>
      </c>
    </row>
    <row r="43" spans="1:20" x14ac:dyDescent="0.25">
      <c r="A43" t="s">
        <v>11</v>
      </c>
      <c r="B43" s="11">
        <f t="shared" si="1"/>
        <v>1.3547478247969045E-5</v>
      </c>
      <c r="C43" s="11">
        <f t="shared" si="4"/>
        <v>0.39801402852477069</v>
      </c>
      <c r="D43" s="11">
        <f t="shared" si="4"/>
        <v>3.4241317898683961E-2</v>
      </c>
      <c r="E43" s="11">
        <f t="shared" si="4"/>
        <v>6.9944963924842144E-4</v>
      </c>
      <c r="F43" s="11">
        <f t="shared" si="4"/>
        <v>1.2542299779931209E-3</v>
      </c>
      <c r="G43" s="11">
        <f t="shared" si="4"/>
        <v>2.9383147781000794E-2</v>
      </c>
      <c r="H43" s="11">
        <f t="shared" si="4"/>
        <v>0.38135596043514502</v>
      </c>
      <c r="I43" s="11">
        <f t="shared" si="4"/>
        <v>0.15227059066783072</v>
      </c>
      <c r="J43" s="11">
        <f t="shared" si="4"/>
        <v>4.6372351773376008E-4</v>
      </c>
      <c r="K43" s="12">
        <v>0</v>
      </c>
      <c r="L43" s="12">
        <v>0</v>
      </c>
      <c r="M43" s="11">
        <f t="shared" si="3"/>
        <v>2.3040040793455814E-3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T43" s="5">
        <f t="shared" si="5"/>
        <v>1</v>
      </c>
    </row>
    <row r="44" spans="1:20" x14ac:dyDescent="0.25">
      <c r="A44" t="s">
        <v>12</v>
      </c>
      <c r="B44" s="11">
        <f t="shared" si="1"/>
        <v>4.3774097268679078E-6</v>
      </c>
      <c r="C44" s="11">
        <f t="shared" si="4"/>
        <v>0.414320810669082</v>
      </c>
      <c r="D44" s="11">
        <f t="shared" si="4"/>
        <v>4.1590152307084044E-2</v>
      </c>
      <c r="E44" s="11">
        <f t="shared" si="4"/>
        <v>6.6923369872804795E-4</v>
      </c>
      <c r="F44" s="11">
        <f t="shared" si="4"/>
        <v>1.2492192379762648E-3</v>
      </c>
      <c r="G44" s="11">
        <f t="shared" si="4"/>
        <v>2.7645169887483997E-2</v>
      </c>
      <c r="H44" s="11">
        <f t="shared" si="4"/>
        <v>0.36925108511949711</v>
      </c>
      <c r="I44" s="11">
        <f t="shared" si="4"/>
        <v>0.1423106951976883</v>
      </c>
      <c r="J44" s="11">
        <f t="shared" si="4"/>
        <v>7.5478443445800038E-4</v>
      </c>
      <c r="K44" s="12">
        <v>0</v>
      </c>
      <c r="L44" s="12">
        <v>0</v>
      </c>
      <c r="M44" s="11">
        <f t="shared" si="3"/>
        <v>2.2044720382753905E-3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T44" s="5">
        <f t="shared" si="5"/>
        <v>0.99999999999999989</v>
      </c>
    </row>
    <row r="45" spans="1:20" x14ac:dyDescent="0.25">
      <c r="A45" s="6">
        <v>42736</v>
      </c>
      <c r="B45" s="11">
        <f t="shared" si="1"/>
        <v>7.3125784041553027E-6</v>
      </c>
      <c r="C45" s="11">
        <f t="shared" si="4"/>
        <v>0.41367885843972574</v>
      </c>
      <c r="D45" s="11">
        <f t="shared" si="4"/>
        <v>4.5435670317855378E-2</v>
      </c>
      <c r="E45" s="11">
        <f t="shared" si="4"/>
        <v>6.6561371173545411E-4</v>
      </c>
      <c r="F45" s="11">
        <f t="shared" si="4"/>
        <v>9.2239934066749721E-4</v>
      </c>
      <c r="G45" s="11">
        <f t="shared" si="4"/>
        <v>3.0644564475933712E-2</v>
      </c>
      <c r="H45" s="11">
        <f t="shared" si="4"/>
        <v>0.36290606261782021</v>
      </c>
      <c r="I45" s="11">
        <f t="shared" si="4"/>
        <v>0.14286952170580389</v>
      </c>
      <c r="J45" s="11">
        <f t="shared" si="4"/>
        <v>8.4369401703433442E-4</v>
      </c>
      <c r="K45" s="12">
        <v>0</v>
      </c>
      <c r="L45" s="12">
        <v>0</v>
      </c>
      <c r="M45" s="11">
        <f t="shared" si="3"/>
        <v>2.0263027950196354E-3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T45" s="5">
        <f t="shared" si="5"/>
        <v>1</v>
      </c>
    </row>
    <row r="46" spans="1:20" x14ac:dyDescent="0.25">
      <c r="A46" s="6">
        <v>42767</v>
      </c>
      <c r="B46" s="11">
        <f t="shared" si="1"/>
        <v>5.2621479975365627E-6</v>
      </c>
      <c r="C46" s="11">
        <f t="shared" si="4"/>
        <v>0.41572265924152524</v>
      </c>
      <c r="D46" s="11">
        <f t="shared" si="4"/>
        <v>4.6102618275703104E-2</v>
      </c>
      <c r="E46" s="11">
        <f t="shared" si="4"/>
        <v>7.3984861176078806E-4</v>
      </c>
      <c r="F46" s="11">
        <f t="shared" si="4"/>
        <v>9.5202593637574442E-4</v>
      </c>
      <c r="G46" s="11">
        <f t="shared" si="4"/>
        <v>2.8899199984363903E-2</v>
      </c>
      <c r="H46" s="11">
        <f t="shared" si="4"/>
        <v>0.37125873023241218</v>
      </c>
      <c r="I46" s="11">
        <f t="shared" si="4"/>
        <v>0.13339455905173087</v>
      </c>
      <c r="J46" s="11">
        <f t="shared" si="4"/>
        <v>6.7280320825646061E-4</v>
      </c>
      <c r="K46" s="12">
        <v>0</v>
      </c>
      <c r="L46" s="12">
        <v>0</v>
      </c>
      <c r="M46" s="11">
        <f t="shared" si="3"/>
        <v>2.2522933098741765E-3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T46" s="5">
        <f t="shared" si="5"/>
        <v>1</v>
      </c>
    </row>
    <row r="47" spans="1:20" x14ac:dyDescent="0.25">
      <c r="A47" s="6">
        <v>42795</v>
      </c>
      <c r="B47" s="11">
        <f t="shared" ref="B47:J47" si="6">B19/$T19</f>
        <v>4.8392921390107268E-6</v>
      </c>
      <c r="C47" s="11">
        <f t="shared" si="6"/>
        <v>0.4012400374666622</v>
      </c>
      <c r="D47" s="11">
        <f t="shared" si="6"/>
        <v>4.2965200075262971E-2</v>
      </c>
      <c r="E47" s="11">
        <f t="shared" si="6"/>
        <v>7.544983496336824E-4</v>
      </c>
      <c r="F47" s="11">
        <f t="shared" si="6"/>
        <v>8.9800013137959452E-4</v>
      </c>
      <c r="G47" s="11">
        <f t="shared" si="6"/>
        <v>2.8674818302547849E-2</v>
      </c>
      <c r="H47" s="11">
        <f t="shared" si="6"/>
        <v>0.380820476587864</v>
      </c>
      <c r="I47" s="11">
        <f t="shared" si="6"/>
        <v>0.14152116967511724</v>
      </c>
      <c r="J47" s="11">
        <f t="shared" si="6"/>
        <v>8.1645087176973055E-4</v>
      </c>
      <c r="K47" s="12">
        <v>0</v>
      </c>
      <c r="L47" s="12">
        <v>0</v>
      </c>
      <c r="M47" s="11">
        <f t="shared" ref="M47:M49" si="7">(M19+N19+R19)/$T19</f>
        <v>2.304509247623752E-3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T47" s="5">
        <f t="shared" si="5"/>
        <v>1.0000000000000002</v>
      </c>
    </row>
    <row r="48" spans="1:20" x14ac:dyDescent="0.25">
      <c r="A48" s="6">
        <v>42826</v>
      </c>
      <c r="B48" s="11">
        <f t="shared" ref="B48:J48" si="8">B20/$T20</f>
        <v>9.7783644582367024E-6</v>
      </c>
      <c r="C48" s="11">
        <f t="shared" si="8"/>
        <v>0.40284958881254912</v>
      </c>
      <c r="D48" s="11">
        <f t="shared" si="8"/>
        <v>3.644748069351051E-2</v>
      </c>
      <c r="E48" s="11">
        <f t="shared" si="8"/>
        <v>7.5852170011750418E-4</v>
      </c>
      <c r="F48" s="11">
        <f t="shared" si="8"/>
        <v>8.8265394252576019E-4</v>
      </c>
      <c r="G48" s="11">
        <f t="shared" si="8"/>
        <v>2.8426524357905866E-2</v>
      </c>
      <c r="H48" s="11">
        <f t="shared" si="8"/>
        <v>0.38008695326298242</v>
      </c>
      <c r="I48" s="11">
        <f t="shared" si="8"/>
        <v>0.14777719471536724</v>
      </c>
      <c r="J48" s="11">
        <f t="shared" si="8"/>
        <v>4.4508417534042918E-4</v>
      </c>
      <c r="K48" s="12">
        <v>0</v>
      </c>
      <c r="L48" s="12">
        <v>0</v>
      </c>
      <c r="M48" s="11">
        <f t="shared" si="7"/>
        <v>2.3162199752429151E-3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T48" s="5">
        <f t="shared" si="5"/>
        <v>0.99999999999999989</v>
      </c>
    </row>
    <row r="49" spans="1:20" x14ac:dyDescent="0.25">
      <c r="A49" s="6">
        <v>42856</v>
      </c>
      <c r="B49" s="11">
        <f t="shared" ref="B49:J49" si="9">B21/$T21</f>
        <v>8.920111170583499E-6</v>
      </c>
      <c r="C49" s="11">
        <f t="shared" si="9"/>
        <v>0.38390392385828964</v>
      </c>
      <c r="D49" s="11">
        <f t="shared" si="9"/>
        <v>3.6389346984659517E-2</v>
      </c>
      <c r="E49" s="11">
        <f t="shared" si="9"/>
        <v>7.0585422413657465E-4</v>
      </c>
      <c r="F49" s="11">
        <f t="shared" si="9"/>
        <v>5.2637620842292481E-4</v>
      </c>
      <c r="G49" s="11">
        <f t="shared" si="9"/>
        <v>2.5825156228575206E-2</v>
      </c>
      <c r="H49" s="11">
        <f t="shared" si="9"/>
        <v>0.41407788081826019</v>
      </c>
      <c r="I49" s="11">
        <f t="shared" si="9"/>
        <v>0.13602349243509576</v>
      </c>
      <c r="J49" s="11">
        <f t="shared" si="9"/>
        <v>3.8728522871277101E-4</v>
      </c>
      <c r="K49" s="12">
        <v>0</v>
      </c>
      <c r="L49" s="12">
        <v>0</v>
      </c>
      <c r="M49" s="11">
        <f t="shared" si="7"/>
        <v>2.1517639026768357E-3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T49" s="5">
        <f t="shared" si="5"/>
        <v>1.0000000000000002</v>
      </c>
    </row>
    <row r="50" spans="1:20" x14ac:dyDescent="0.25">
      <c r="A50" s="6">
        <v>42887</v>
      </c>
      <c r="B50" s="11">
        <f t="shared" ref="B50:M61" si="10">B38</f>
        <v>9.6720093795482685E-6</v>
      </c>
      <c r="C50" s="11">
        <f t="shared" si="10"/>
        <v>0.45590383926364564</v>
      </c>
      <c r="D50" s="11">
        <f t="shared" si="10"/>
        <v>0</v>
      </c>
      <c r="E50" s="11">
        <f t="shared" si="10"/>
        <v>6.7094771673897164E-4</v>
      </c>
      <c r="F50" s="11">
        <f t="shared" si="10"/>
        <v>5.383091035295719E-4</v>
      </c>
      <c r="G50" s="11">
        <f t="shared" si="10"/>
        <v>3.1168881081025574E-2</v>
      </c>
      <c r="H50" s="11">
        <f t="shared" si="10"/>
        <v>0.3821125432454926</v>
      </c>
      <c r="I50" s="11">
        <f t="shared" si="10"/>
        <v>0.12705334735249196</v>
      </c>
      <c r="J50" s="11">
        <f t="shared" si="10"/>
        <v>3.3234217251311226E-4</v>
      </c>
      <c r="K50" s="12">
        <v>0</v>
      </c>
      <c r="L50" s="12">
        <v>0</v>
      </c>
      <c r="M50" s="11">
        <f t="shared" ref="M50:M60" si="11">M38</f>
        <v>2.2101180551830318E-3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T50" s="5">
        <f t="shared" si="5"/>
        <v>1</v>
      </c>
    </row>
    <row r="51" spans="1:20" x14ac:dyDescent="0.25">
      <c r="A51" s="6">
        <v>42917</v>
      </c>
      <c r="B51" s="11">
        <f t="shared" si="10"/>
        <v>9.467239430589024E-6</v>
      </c>
      <c r="C51" s="11">
        <f t="shared" si="10"/>
        <v>0.44284406111740976</v>
      </c>
      <c r="D51" s="11">
        <f t="shared" si="10"/>
        <v>0</v>
      </c>
      <c r="E51" s="11">
        <f t="shared" si="10"/>
        <v>6.3983098417804882E-4</v>
      </c>
      <c r="F51" s="11">
        <f t="shared" si="10"/>
        <v>9.9133780097644219E-4</v>
      </c>
      <c r="G51" s="11">
        <f t="shared" si="10"/>
        <v>3.7810975959834854E-2</v>
      </c>
      <c r="H51" s="11">
        <f t="shared" si="10"/>
        <v>0.38578244925772981</v>
      </c>
      <c r="I51" s="11">
        <f t="shared" si="10"/>
        <v>0.12936080653078619</v>
      </c>
      <c r="J51" s="11">
        <f t="shared" si="10"/>
        <v>4.5345232637499362E-4</v>
      </c>
      <c r="K51" s="12">
        <v>0</v>
      </c>
      <c r="L51" s="12">
        <v>0</v>
      </c>
      <c r="M51" s="11">
        <f t="shared" si="11"/>
        <v>2.1076187832793276E-3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T51" s="5">
        <f t="shared" si="5"/>
        <v>1</v>
      </c>
    </row>
    <row r="52" spans="1:20" x14ac:dyDescent="0.25">
      <c r="A52" s="6">
        <v>42948</v>
      </c>
      <c r="B52" s="11">
        <f t="shared" si="10"/>
        <v>6.9488842633701744E-6</v>
      </c>
      <c r="C52" s="11">
        <f t="shared" si="10"/>
        <v>0.4396806307421785</v>
      </c>
      <c r="D52" s="11">
        <f t="shared" si="10"/>
        <v>0</v>
      </c>
      <c r="E52" s="11">
        <f t="shared" si="10"/>
        <v>5.7591621313310599E-4</v>
      </c>
      <c r="F52" s="11">
        <f t="shared" si="10"/>
        <v>8.6828137524563853E-4</v>
      </c>
      <c r="G52" s="11">
        <f t="shared" si="10"/>
        <v>3.6327633163572091E-2</v>
      </c>
      <c r="H52" s="11">
        <f t="shared" si="10"/>
        <v>0.40389808268945521</v>
      </c>
      <c r="I52" s="11">
        <f t="shared" si="10"/>
        <v>0.11648648758367874</v>
      </c>
      <c r="J52" s="11">
        <f t="shared" si="10"/>
        <v>2.5893737149821494E-4</v>
      </c>
      <c r="K52" s="12">
        <v>0</v>
      </c>
      <c r="L52" s="12">
        <v>0</v>
      </c>
      <c r="M52" s="11">
        <f t="shared" si="11"/>
        <v>1.8970819769751281E-3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T52" s="5">
        <f t="shared" si="5"/>
        <v>1</v>
      </c>
    </row>
    <row r="53" spans="1:20" x14ac:dyDescent="0.25">
      <c r="A53" s="6">
        <v>42979</v>
      </c>
      <c r="B53" s="11">
        <f t="shared" si="10"/>
        <v>6.9363388026942823E-6</v>
      </c>
      <c r="C53" s="11">
        <f t="shared" si="10"/>
        <v>0.46283029328054315</v>
      </c>
      <c r="D53" s="11">
        <f t="shared" si="10"/>
        <v>0</v>
      </c>
      <c r="E53" s="11">
        <f t="shared" si="10"/>
        <v>5.4613263563013431E-4</v>
      </c>
      <c r="F53" s="11">
        <f t="shared" si="10"/>
        <v>9.870756933174098E-4</v>
      </c>
      <c r="G53" s="11">
        <f t="shared" si="10"/>
        <v>3.2165224977547938E-2</v>
      </c>
      <c r="H53" s="11">
        <f t="shared" si="10"/>
        <v>0.38970973329603897</v>
      </c>
      <c r="I53" s="11">
        <f t="shared" si="10"/>
        <v>0.11170592143104993</v>
      </c>
      <c r="J53" s="11">
        <f t="shared" si="10"/>
        <v>2.4970819689699417E-4</v>
      </c>
      <c r="K53" s="12">
        <v>0</v>
      </c>
      <c r="L53" s="12">
        <v>0</v>
      </c>
      <c r="M53" s="11">
        <f t="shared" si="11"/>
        <v>1.7989741501727755E-3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T53" s="5">
        <f t="shared" si="5"/>
        <v>1</v>
      </c>
    </row>
    <row r="54" spans="1:20" x14ac:dyDescent="0.25">
      <c r="A54" s="6">
        <v>43009</v>
      </c>
      <c r="B54" s="11">
        <f t="shared" si="10"/>
        <v>7.6320405272599223E-6</v>
      </c>
      <c r="C54" s="11">
        <f t="shared" si="10"/>
        <v>0.41119180900489199</v>
      </c>
      <c r="D54" s="11">
        <f t="shared" si="10"/>
        <v>3.4584350637472214E-2</v>
      </c>
      <c r="E54" s="11">
        <f t="shared" si="10"/>
        <v>6.3253548517243146E-4</v>
      </c>
      <c r="F54" s="11">
        <f t="shared" si="10"/>
        <v>1.0915826385699387E-3</v>
      </c>
      <c r="G54" s="11">
        <f t="shared" si="10"/>
        <v>3.0874817423514701E-2</v>
      </c>
      <c r="H54" s="11">
        <f t="shared" si="10"/>
        <v>0.40166224235938347</v>
      </c>
      <c r="I54" s="11">
        <f t="shared" si="10"/>
        <v>0.1176644943736999</v>
      </c>
      <c r="J54" s="11">
        <f t="shared" si="10"/>
        <v>2.0727015326663787E-4</v>
      </c>
      <c r="K54" s="12">
        <v>0</v>
      </c>
      <c r="L54" s="12">
        <v>0</v>
      </c>
      <c r="M54" s="11">
        <f t="shared" si="11"/>
        <v>2.0832658835014807E-3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T54" s="5">
        <f t="shared" si="5"/>
        <v>1</v>
      </c>
    </row>
    <row r="55" spans="1:20" x14ac:dyDescent="0.25">
      <c r="A55" s="6">
        <v>43040</v>
      </c>
      <c r="B55" s="11">
        <f t="shared" si="10"/>
        <v>1.3547478247969045E-5</v>
      </c>
      <c r="C55" s="11">
        <f t="shared" si="10"/>
        <v>0.39801402852477069</v>
      </c>
      <c r="D55" s="11">
        <f t="shared" si="10"/>
        <v>3.4241317898683961E-2</v>
      </c>
      <c r="E55" s="11">
        <f t="shared" si="10"/>
        <v>6.9944963924842144E-4</v>
      </c>
      <c r="F55" s="11">
        <f t="shared" si="10"/>
        <v>1.2542299779931209E-3</v>
      </c>
      <c r="G55" s="11">
        <f t="shared" si="10"/>
        <v>2.9383147781000794E-2</v>
      </c>
      <c r="H55" s="11">
        <f t="shared" si="10"/>
        <v>0.38135596043514502</v>
      </c>
      <c r="I55" s="11">
        <f t="shared" si="10"/>
        <v>0.15227059066783072</v>
      </c>
      <c r="J55" s="11">
        <f t="shared" si="10"/>
        <v>4.6372351773376008E-4</v>
      </c>
      <c r="K55" s="12">
        <v>0</v>
      </c>
      <c r="L55" s="12">
        <v>0</v>
      </c>
      <c r="M55" s="11">
        <f t="shared" si="11"/>
        <v>2.3040040793455814E-3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T55" s="5">
        <f t="shared" si="5"/>
        <v>1</v>
      </c>
    </row>
    <row r="56" spans="1:20" x14ac:dyDescent="0.25">
      <c r="A56" s="6">
        <v>43070</v>
      </c>
      <c r="B56" s="11">
        <f t="shared" si="10"/>
        <v>4.3774097268679078E-6</v>
      </c>
      <c r="C56" s="11">
        <f t="shared" si="10"/>
        <v>0.414320810669082</v>
      </c>
      <c r="D56" s="11">
        <f t="shared" si="10"/>
        <v>4.1590152307084044E-2</v>
      </c>
      <c r="E56" s="11">
        <f t="shared" si="10"/>
        <v>6.6923369872804795E-4</v>
      </c>
      <c r="F56" s="11">
        <f t="shared" si="10"/>
        <v>1.2492192379762648E-3</v>
      </c>
      <c r="G56" s="11">
        <f t="shared" si="10"/>
        <v>2.7645169887483997E-2</v>
      </c>
      <c r="H56" s="11">
        <f t="shared" si="10"/>
        <v>0.36925108511949711</v>
      </c>
      <c r="I56" s="11">
        <f t="shared" si="10"/>
        <v>0.1423106951976883</v>
      </c>
      <c r="J56" s="11">
        <f t="shared" si="10"/>
        <v>7.5478443445800038E-4</v>
      </c>
      <c r="K56" s="12">
        <v>0</v>
      </c>
      <c r="L56" s="12">
        <v>0</v>
      </c>
      <c r="M56" s="11">
        <f t="shared" si="11"/>
        <v>2.2044720382753905E-3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T56" s="5">
        <f t="shared" si="5"/>
        <v>0.99999999999999989</v>
      </c>
    </row>
    <row r="57" spans="1:20" x14ac:dyDescent="0.25">
      <c r="A57" s="6">
        <v>43101</v>
      </c>
      <c r="B57" s="11">
        <f t="shared" si="10"/>
        <v>7.3125784041553027E-6</v>
      </c>
      <c r="C57" s="11">
        <f t="shared" si="10"/>
        <v>0.41367885843972574</v>
      </c>
      <c r="D57" s="11">
        <f t="shared" si="10"/>
        <v>4.5435670317855378E-2</v>
      </c>
      <c r="E57" s="11">
        <f t="shared" si="10"/>
        <v>6.6561371173545411E-4</v>
      </c>
      <c r="F57" s="11">
        <f t="shared" si="10"/>
        <v>9.2239934066749721E-4</v>
      </c>
      <c r="G57" s="11">
        <f t="shared" si="10"/>
        <v>3.0644564475933712E-2</v>
      </c>
      <c r="H57" s="11">
        <f t="shared" si="10"/>
        <v>0.36290606261782021</v>
      </c>
      <c r="I57" s="11">
        <f t="shared" si="10"/>
        <v>0.14286952170580389</v>
      </c>
      <c r="J57" s="11">
        <f t="shared" si="10"/>
        <v>8.4369401703433442E-4</v>
      </c>
      <c r="K57" s="12">
        <v>0</v>
      </c>
      <c r="L57" s="12">
        <v>0</v>
      </c>
      <c r="M57" s="11">
        <f t="shared" si="11"/>
        <v>2.0263027950196354E-3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T57" s="5">
        <f t="shared" si="5"/>
        <v>1</v>
      </c>
    </row>
    <row r="58" spans="1:20" x14ac:dyDescent="0.25">
      <c r="A58" s="6">
        <v>43132</v>
      </c>
      <c r="B58" s="11">
        <f t="shared" si="10"/>
        <v>5.2621479975365627E-6</v>
      </c>
      <c r="C58" s="11">
        <f t="shared" si="10"/>
        <v>0.41572265924152524</v>
      </c>
      <c r="D58" s="11">
        <f t="shared" si="10"/>
        <v>4.6102618275703104E-2</v>
      </c>
      <c r="E58" s="11">
        <f t="shared" si="10"/>
        <v>7.3984861176078806E-4</v>
      </c>
      <c r="F58" s="11">
        <f t="shared" si="10"/>
        <v>9.5202593637574442E-4</v>
      </c>
      <c r="G58" s="11">
        <f t="shared" si="10"/>
        <v>2.8899199984363903E-2</v>
      </c>
      <c r="H58" s="11">
        <f t="shared" si="10"/>
        <v>0.37125873023241218</v>
      </c>
      <c r="I58" s="11">
        <f t="shared" si="10"/>
        <v>0.13339455905173087</v>
      </c>
      <c r="J58" s="11">
        <f t="shared" si="10"/>
        <v>6.7280320825646061E-4</v>
      </c>
      <c r="K58" s="12">
        <v>0</v>
      </c>
      <c r="L58" s="12">
        <v>0</v>
      </c>
      <c r="M58" s="11">
        <f t="shared" si="11"/>
        <v>2.2522933098741765E-3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T58" s="5">
        <f t="shared" si="5"/>
        <v>1</v>
      </c>
    </row>
    <row r="59" spans="1:20" x14ac:dyDescent="0.25">
      <c r="A59" s="6">
        <v>43160</v>
      </c>
      <c r="B59" s="11">
        <f t="shared" si="10"/>
        <v>4.8392921390107268E-6</v>
      </c>
      <c r="C59" s="11">
        <f t="shared" si="10"/>
        <v>0.4012400374666622</v>
      </c>
      <c r="D59" s="11">
        <f t="shared" si="10"/>
        <v>4.2965200075262971E-2</v>
      </c>
      <c r="E59" s="11">
        <f t="shared" si="10"/>
        <v>7.544983496336824E-4</v>
      </c>
      <c r="F59" s="11">
        <f t="shared" si="10"/>
        <v>8.9800013137959452E-4</v>
      </c>
      <c r="G59" s="11">
        <f t="shared" si="10"/>
        <v>2.8674818302547849E-2</v>
      </c>
      <c r="H59" s="11">
        <f t="shared" si="10"/>
        <v>0.380820476587864</v>
      </c>
      <c r="I59" s="11">
        <f t="shared" si="10"/>
        <v>0.14152116967511724</v>
      </c>
      <c r="J59" s="11">
        <f t="shared" si="10"/>
        <v>8.1645087176973055E-4</v>
      </c>
      <c r="K59" s="12">
        <v>0</v>
      </c>
      <c r="L59" s="12">
        <v>0</v>
      </c>
      <c r="M59" s="11">
        <f t="shared" si="11"/>
        <v>2.304509247623752E-3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T59" s="5">
        <f t="shared" si="5"/>
        <v>1.0000000000000002</v>
      </c>
    </row>
    <row r="60" spans="1:20" x14ac:dyDescent="0.25">
      <c r="A60" s="6">
        <v>43191</v>
      </c>
      <c r="B60" s="11">
        <f t="shared" si="10"/>
        <v>9.7783644582367024E-6</v>
      </c>
      <c r="C60" s="11">
        <f t="shared" si="10"/>
        <v>0.40284958881254912</v>
      </c>
      <c r="D60" s="11">
        <f t="shared" si="10"/>
        <v>3.644748069351051E-2</v>
      </c>
      <c r="E60" s="11">
        <f t="shared" si="10"/>
        <v>7.5852170011750418E-4</v>
      </c>
      <c r="F60" s="11">
        <f t="shared" si="10"/>
        <v>8.8265394252576019E-4</v>
      </c>
      <c r="G60" s="11">
        <f t="shared" si="10"/>
        <v>2.8426524357905866E-2</v>
      </c>
      <c r="H60" s="11">
        <f t="shared" si="10"/>
        <v>0.38008695326298242</v>
      </c>
      <c r="I60" s="11">
        <f t="shared" si="10"/>
        <v>0.14777719471536724</v>
      </c>
      <c r="J60" s="11">
        <f t="shared" si="10"/>
        <v>4.4508417534042918E-4</v>
      </c>
      <c r="K60" s="12">
        <v>0</v>
      </c>
      <c r="L60" s="12">
        <v>0</v>
      </c>
      <c r="M60" s="11">
        <f t="shared" si="11"/>
        <v>2.3162199752429151E-3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T60" s="5">
        <f t="shared" si="5"/>
        <v>0.99999999999999989</v>
      </c>
    </row>
    <row r="61" spans="1:20" x14ac:dyDescent="0.25">
      <c r="A61" s="6">
        <v>43221</v>
      </c>
      <c r="B61" s="11">
        <f t="shared" si="10"/>
        <v>8.920111170583499E-6</v>
      </c>
      <c r="C61" s="11">
        <f t="shared" si="10"/>
        <v>0.38390392385828964</v>
      </c>
      <c r="D61" s="11">
        <f t="shared" si="10"/>
        <v>3.6389346984659517E-2</v>
      </c>
      <c r="E61" s="11">
        <f t="shared" si="10"/>
        <v>7.0585422413657465E-4</v>
      </c>
      <c r="F61" s="11">
        <f t="shared" si="10"/>
        <v>5.2637620842292481E-4</v>
      </c>
      <c r="G61" s="11">
        <f t="shared" si="10"/>
        <v>2.5825156228575206E-2</v>
      </c>
      <c r="H61" s="11">
        <f t="shared" si="10"/>
        <v>0.41407788081826019</v>
      </c>
      <c r="I61" s="11">
        <f t="shared" si="10"/>
        <v>0.13602349243509576</v>
      </c>
      <c r="J61" s="11">
        <f t="shared" si="10"/>
        <v>3.8728522871277101E-4</v>
      </c>
      <c r="K61" s="12">
        <v>0</v>
      </c>
      <c r="L61" s="12">
        <v>0</v>
      </c>
      <c r="M61" s="11">
        <f t="shared" si="10"/>
        <v>2.1517639026768357E-3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T61" s="5">
        <f t="shared" si="5"/>
        <v>1.0000000000000002</v>
      </c>
    </row>
    <row r="62" spans="1:20" x14ac:dyDescent="0.25">
      <c r="A62" s="6">
        <v>43252</v>
      </c>
      <c r="B62" s="11">
        <f t="shared" ref="B62:M68" si="12">B50</f>
        <v>9.6720093795482685E-6</v>
      </c>
      <c r="C62" s="11">
        <f t="shared" si="12"/>
        <v>0.45590383926364564</v>
      </c>
      <c r="D62" s="11">
        <f t="shared" si="12"/>
        <v>0</v>
      </c>
      <c r="E62" s="11">
        <f t="shared" si="12"/>
        <v>6.7094771673897164E-4</v>
      </c>
      <c r="F62" s="11">
        <f t="shared" si="12"/>
        <v>5.383091035295719E-4</v>
      </c>
      <c r="G62" s="11">
        <f t="shared" si="12"/>
        <v>3.1168881081025574E-2</v>
      </c>
      <c r="H62" s="11">
        <f t="shared" si="12"/>
        <v>0.3821125432454926</v>
      </c>
      <c r="I62" s="11">
        <f t="shared" si="12"/>
        <v>0.12705334735249196</v>
      </c>
      <c r="J62" s="11">
        <f t="shared" si="12"/>
        <v>3.3234217251311226E-4</v>
      </c>
      <c r="K62" s="12">
        <v>0</v>
      </c>
      <c r="L62" s="12">
        <v>0</v>
      </c>
      <c r="M62" s="11">
        <f t="shared" si="12"/>
        <v>2.2101180551830318E-3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T62" s="5">
        <f t="shared" si="5"/>
        <v>1</v>
      </c>
    </row>
    <row r="63" spans="1:20" x14ac:dyDescent="0.25">
      <c r="A63" s="6">
        <v>43282</v>
      </c>
      <c r="B63" s="11">
        <f t="shared" si="12"/>
        <v>9.467239430589024E-6</v>
      </c>
      <c r="C63" s="11">
        <f t="shared" si="12"/>
        <v>0.44284406111740976</v>
      </c>
      <c r="D63" s="11">
        <f t="shared" si="12"/>
        <v>0</v>
      </c>
      <c r="E63" s="11">
        <f t="shared" si="12"/>
        <v>6.3983098417804882E-4</v>
      </c>
      <c r="F63" s="11">
        <f t="shared" si="12"/>
        <v>9.9133780097644219E-4</v>
      </c>
      <c r="G63" s="11">
        <f t="shared" si="12"/>
        <v>3.7810975959834854E-2</v>
      </c>
      <c r="H63" s="11">
        <f t="shared" si="12"/>
        <v>0.38578244925772981</v>
      </c>
      <c r="I63" s="11">
        <f t="shared" si="12"/>
        <v>0.12936080653078619</v>
      </c>
      <c r="J63" s="11">
        <f t="shared" si="12"/>
        <v>4.5345232637499362E-4</v>
      </c>
      <c r="K63" s="12">
        <v>0</v>
      </c>
      <c r="L63" s="12">
        <v>0</v>
      </c>
      <c r="M63" s="11">
        <f t="shared" si="12"/>
        <v>2.1076187832793276E-3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T63" s="5">
        <f t="shared" si="5"/>
        <v>1</v>
      </c>
    </row>
    <row r="64" spans="1:20" x14ac:dyDescent="0.25">
      <c r="A64" s="6">
        <v>43313</v>
      </c>
      <c r="B64" s="11">
        <f t="shared" si="12"/>
        <v>6.9488842633701744E-6</v>
      </c>
      <c r="C64" s="11">
        <f t="shared" si="12"/>
        <v>0.4396806307421785</v>
      </c>
      <c r="D64" s="11">
        <f t="shared" si="12"/>
        <v>0</v>
      </c>
      <c r="E64" s="11">
        <f t="shared" si="12"/>
        <v>5.7591621313310599E-4</v>
      </c>
      <c r="F64" s="11">
        <f t="shared" si="12"/>
        <v>8.6828137524563853E-4</v>
      </c>
      <c r="G64" s="11">
        <f t="shared" si="12"/>
        <v>3.6327633163572091E-2</v>
      </c>
      <c r="H64" s="11">
        <f t="shared" si="12"/>
        <v>0.40389808268945521</v>
      </c>
      <c r="I64" s="11">
        <f t="shared" si="12"/>
        <v>0.11648648758367874</v>
      </c>
      <c r="J64" s="11">
        <f t="shared" si="12"/>
        <v>2.5893737149821494E-4</v>
      </c>
      <c r="K64" s="12">
        <v>0</v>
      </c>
      <c r="L64" s="12">
        <v>0</v>
      </c>
      <c r="M64" s="11">
        <f t="shared" si="12"/>
        <v>1.8970819769751281E-3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T64" s="5">
        <f t="shared" si="5"/>
        <v>1</v>
      </c>
    </row>
    <row r="65" spans="1:21" x14ac:dyDescent="0.25">
      <c r="A65" s="6">
        <v>43344</v>
      </c>
      <c r="B65" s="11">
        <f t="shared" si="12"/>
        <v>6.9363388026942823E-6</v>
      </c>
      <c r="C65" s="11">
        <f t="shared" si="12"/>
        <v>0.46283029328054315</v>
      </c>
      <c r="D65" s="11">
        <f t="shared" si="12"/>
        <v>0</v>
      </c>
      <c r="E65" s="11">
        <f t="shared" si="12"/>
        <v>5.4613263563013431E-4</v>
      </c>
      <c r="F65" s="11">
        <f t="shared" si="12"/>
        <v>9.870756933174098E-4</v>
      </c>
      <c r="G65" s="11">
        <f t="shared" si="12"/>
        <v>3.2165224977547938E-2</v>
      </c>
      <c r="H65" s="11">
        <f t="shared" si="12"/>
        <v>0.38970973329603897</v>
      </c>
      <c r="I65" s="11">
        <f t="shared" si="12"/>
        <v>0.11170592143104993</v>
      </c>
      <c r="J65" s="11">
        <f t="shared" si="12"/>
        <v>2.4970819689699417E-4</v>
      </c>
      <c r="K65" s="12">
        <v>0</v>
      </c>
      <c r="L65" s="12">
        <v>0</v>
      </c>
      <c r="M65" s="11">
        <f t="shared" si="12"/>
        <v>1.7989741501727755E-3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T65" s="5">
        <f t="shared" si="5"/>
        <v>1</v>
      </c>
    </row>
    <row r="66" spans="1:21" x14ac:dyDescent="0.25">
      <c r="A66" s="6">
        <v>43374</v>
      </c>
      <c r="B66" s="11">
        <f t="shared" si="12"/>
        <v>7.6320405272599223E-6</v>
      </c>
      <c r="C66" s="11">
        <f t="shared" si="12"/>
        <v>0.41119180900489199</v>
      </c>
      <c r="D66" s="11">
        <f t="shared" si="12"/>
        <v>3.4584350637472214E-2</v>
      </c>
      <c r="E66" s="11">
        <f t="shared" si="12"/>
        <v>6.3253548517243146E-4</v>
      </c>
      <c r="F66" s="11">
        <f t="shared" si="12"/>
        <v>1.0915826385699387E-3</v>
      </c>
      <c r="G66" s="11">
        <f t="shared" si="12"/>
        <v>3.0874817423514701E-2</v>
      </c>
      <c r="H66" s="11">
        <f t="shared" si="12"/>
        <v>0.40166224235938347</v>
      </c>
      <c r="I66" s="11">
        <f t="shared" si="12"/>
        <v>0.1176644943736999</v>
      </c>
      <c r="J66" s="11">
        <f t="shared" si="12"/>
        <v>2.0727015326663787E-4</v>
      </c>
      <c r="K66" s="12">
        <v>0</v>
      </c>
      <c r="L66" s="12">
        <v>0</v>
      </c>
      <c r="M66" s="11">
        <f t="shared" si="12"/>
        <v>2.0832658835014807E-3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T66" s="5">
        <f t="shared" si="5"/>
        <v>1</v>
      </c>
    </row>
    <row r="67" spans="1:21" x14ac:dyDescent="0.25">
      <c r="A67" s="6">
        <v>43405</v>
      </c>
      <c r="B67" s="11">
        <f t="shared" si="12"/>
        <v>1.3547478247969045E-5</v>
      </c>
      <c r="C67" s="11">
        <f t="shared" si="12"/>
        <v>0.39801402852477069</v>
      </c>
      <c r="D67" s="11">
        <f t="shared" si="12"/>
        <v>3.4241317898683961E-2</v>
      </c>
      <c r="E67" s="11">
        <f t="shared" si="12"/>
        <v>6.9944963924842144E-4</v>
      </c>
      <c r="F67" s="11">
        <f t="shared" si="12"/>
        <v>1.2542299779931209E-3</v>
      </c>
      <c r="G67" s="11">
        <f t="shared" si="12"/>
        <v>2.9383147781000794E-2</v>
      </c>
      <c r="H67" s="11">
        <f t="shared" si="12"/>
        <v>0.38135596043514502</v>
      </c>
      <c r="I67" s="11">
        <f t="shared" si="12"/>
        <v>0.15227059066783072</v>
      </c>
      <c r="J67" s="11">
        <f t="shared" si="12"/>
        <v>4.6372351773376008E-4</v>
      </c>
      <c r="K67" s="12">
        <v>0</v>
      </c>
      <c r="L67" s="12">
        <v>0</v>
      </c>
      <c r="M67" s="11">
        <f t="shared" si="12"/>
        <v>2.3040040793455814E-3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T67" s="5">
        <f t="shared" si="5"/>
        <v>1</v>
      </c>
    </row>
    <row r="68" spans="1:21" x14ac:dyDescent="0.25">
      <c r="A68" s="6">
        <v>43435</v>
      </c>
      <c r="B68" s="11">
        <f t="shared" si="12"/>
        <v>4.3774097268679078E-6</v>
      </c>
      <c r="C68" s="11">
        <f t="shared" si="12"/>
        <v>0.414320810669082</v>
      </c>
      <c r="D68" s="11">
        <f t="shared" si="12"/>
        <v>4.1590152307084044E-2</v>
      </c>
      <c r="E68" s="11">
        <f t="shared" si="12"/>
        <v>6.6923369872804795E-4</v>
      </c>
      <c r="F68" s="11">
        <f t="shared" si="12"/>
        <v>1.2492192379762648E-3</v>
      </c>
      <c r="G68" s="11">
        <f t="shared" si="12"/>
        <v>2.7645169887483997E-2</v>
      </c>
      <c r="H68" s="11">
        <f t="shared" si="12"/>
        <v>0.36925108511949711</v>
      </c>
      <c r="I68" s="11">
        <f t="shared" si="12"/>
        <v>0.1423106951976883</v>
      </c>
      <c r="J68" s="11">
        <f t="shared" si="12"/>
        <v>7.5478443445800038E-4</v>
      </c>
      <c r="K68" s="12">
        <v>0</v>
      </c>
      <c r="L68" s="12">
        <v>0</v>
      </c>
      <c r="M68" s="11">
        <f t="shared" si="12"/>
        <v>2.2044720382753905E-3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T68" s="5">
        <f t="shared" si="5"/>
        <v>0.99999999999999989</v>
      </c>
    </row>
    <row r="69" spans="1:21" x14ac:dyDescent="0.25">
      <c r="A69" s="6">
        <v>43466</v>
      </c>
      <c r="B69" s="11">
        <f t="shared" ref="B69:J69" si="13">B57</f>
        <v>7.3125784041553027E-6</v>
      </c>
      <c r="C69" s="11">
        <f t="shared" si="13"/>
        <v>0.41367885843972574</v>
      </c>
      <c r="D69" s="11">
        <f t="shared" si="13"/>
        <v>4.5435670317855378E-2</v>
      </c>
      <c r="E69" s="11">
        <f t="shared" si="13"/>
        <v>6.6561371173545411E-4</v>
      </c>
      <c r="F69" s="11">
        <f t="shared" si="13"/>
        <v>9.2239934066749721E-4</v>
      </c>
      <c r="G69" s="11">
        <f t="shared" si="13"/>
        <v>3.0644564475933712E-2</v>
      </c>
      <c r="H69" s="11">
        <f t="shared" si="13"/>
        <v>0.36290606261782021</v>
      </c>
      <c r="I69" s="11">
        <f t="shared" si="13"/>
        <v>0.14286952170580389</v>
      </c>
      <c r="J69" s="11">
        <f t="shared" si="13"/>
        <v>8.4369401703433442E-4</v>
      </c>
      <c r="K69" s="12">
        <v>0</v>
      </c>
      <c r="L69" s="12">
        <v>0</v>
      </c>
      <c r="M69" s="11">
        <f t="shared" ref="M69" si="14">M57</f>
        <v>2.0263027950196354E-3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</row>
    <row r="70" spans="1:21" x14ac:dyDescent="0.25">
      <c r="A70" s="6">
        <v>43497</v>
      </c>
      <c r="B70" s="11">
        <f t="shared" ref="B70:J70" si="15">B58</f>
        <v>5.2621479975365627E-6</v>
      </c>
      <c r="C70" s="11">
        <f t="shared" si="15"/>
        <v>0.41572265924152524</v>
      </c>
      <c r="D70" s="11">
        <f t="shared" si="15"/>
        <v>4.6102618275703104E-2</v>
      </c>
      <c r="E70" s="11">
        <f t="shared" si="15"/>
        <v>7.3984861176078806E-4</v>
      </c>
      <c r="F70" s="11">
        <f t="shared" si="15"/>
        <v>9.5202593637574442E-4</v>
      </c>
      <c r="G70" s="11">
        <f t="shared" si="15"/>
        <v>2.8899199984363903E-2</v>
      </c>
      <c r="H70" s="11">
        <f t="shared" si="15"/>
        <v>0.37125873023241218</v>
      </c>
      <c r="I70" s="11">
        <f t="shared" si="15"/>
        <v>0.13339455905173087</v>
      </c>
      <c r="J70" s="11">
        <f t="shared" si="15"/>
        <v>6.7280320825646061E-4</v>
      </c>
      <c r="K70" s="12">
        <v>0</v>
      </c>
      <c r="L70" s="12">
        <v>0</v>
      </c>
      <c r="M70" s="11">
        <f t="shared" ref="M70" si="16">M58</f>
        <v>2.2522933098741765E-3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</row>
    <row r="71" spans="1:21" x14ac:dyDescent="0.25">
      <c r="A71" s="6">
        <v>43525</v>
      </c>
      <c r="B71" s="11">
        <f t="shared" ref="B71:J71" si="17">B59</f>
        <v>4.8392921390107268E-6</v>
      </c>
      <c r="C71" s="11">
        <f t="shared" si="17"/>
        <v>0.4012400374666622</v>
      </c>
      <c r="D71" s="11">
        <f t="shared" si="17"/>
        <v>4.2965200075262971E-2</v>
      </c>
      <c r="E71" s="11">
        <f t="shared" si="17"/>
        <v>7.544983496336824E-4</v>
      </c>
      <c r="F71" s="11">
        <f t="shared" si="17"/>
        <v>8.9800013137959452E-4</v>
      </c>
      <c r="G71" s="11">
        <f t="shared" si="17"/>
        <v>2.8674818302547849E-2</v>
      </c>
      <c r="H71" s="11">
        <f t="shared" si="17"/>
        <v>0.380820476587864</v>
      </c>
      <c r="I71" s="11">
        <f t="shared" si="17"/>
        <v>0.14152116967511724</v>
      </c>
      <c r="J71" s="11">
        <f t="shared" si="17"/>
        <v>8.1645087176973055E-4</v>
      </c>
      <c r="K71" s="12">
        <v>0</v>
      </c>
      <c r="L71" s="12">
        <v>0</v>
      </c>
      <c r="M71" s="11">
        <f t="shared" ref="M71" si="18">M59</f>
        <v>2.304509247623752E-3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</row>
    <row r="74" spans="1:2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T74" s="2"/>
    </row>
    <row r="75" spans="1:2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T75" s="2"/>
    </row>
    <row r="76" spans="1:2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T76" s="2"/>
    </row>
    <row r="77" spans="1:2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T77" s="2"/>
    </row>
    <row r="78" spans="1:2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T78" s="2"/>
    </row>
    <row r="79" spans="1:21" x14ac:dyDescent="0.25">
      <c r="B79" t="s">
        <v>68</v>
      </c>
    </row>
    <row r="80" spans="1:21" x14ac:dyDescent="0.25">
      <c r="A80" t="s">
        <v>21</v>
      </c>
      <c r="B80" t="s">
        <v>0</v>
      </c>
      <c r="C80" t="s">
        <v>23</v>
      </c>
      <c r="D80" t="s">
        <v>24</v>
      </c>
      <c r="E80" t="s">
        <v>25</v>
      </c>
      <c r="F80" t="s">
        <v>26</v>
      </c>
      <c r="G80" t="s">
        <v>27</v>
      </c>
      <c r="H80" t="s">
        <v>28</v>
      </c>
      <c r="I80" t="s">
        <v>29</v>
      </c>
      <c r="J80" t="s">
        <v>30</v>
      </c>
      <c r="K80" t="s">
        <v>31</v>
      </c>
      <c r="L80" t="s">
        <v>14</v>
      </c>
      <c r="M80" t="s">
        <v>32</v>
      </c>
      <c r="N80" t="s">
        <v>33</v>
      </c>
      <c r="O80" t="s">
        <v>34</v>
      </c>
      <c r="P80" t="s">
        <v>35</v>
      </c>
      <c r="Q80" t="s">
        <v>36</v>
      </c>
      <c r="R80" t="s">
        <v>41</v>
      </c>
      <c r="T80" t="s">
        <v>13</v>
      </c>
      <c r="U80" t="s">
        <v>69</v>
      </c>
    </row>
    <row r="81" spans="1:21" x14ac:dyDescent="0.25">
      <c r="A81" t="s">
        <v>1</v>
      </c>
      <c r="B81" s="11">
        <f>B5/$U81</f>
        <v>3.5846533819412331E-6</v>
      </c>
      <c r="C81" s="11">
        <f t="shared" ref="C81:L81" si="19">C5/$U81</f>
        <v>0.42205691849198068</v>
      </c>
      <c r="D81" s="11">
        <f t="shared" si="19"/>
        <v>3.9822298489990367E-2</v>
      </c>
      <c r="E81" s="11">
        <f t="shared" si="19"/>
        <v>6.7199448577891186E-4</v>
      </c>
      <c r="F81" s="11">
        <f t="shared" si="19"/>
        <v>1.0672025211379329E-3</v>
      </c>
      <c r="G81" s="11">
        <f t="shared" si="19"/>
        <v>3.3827605825368999E-2</v>
      </c>
      <c r="H81" s="11">
        <f t="shared" si="19"/>
        <v>0.34792748143789665</v>
      </c>
      <c r="I81" s="11">
        <f t="shared" si="19"/>
        <v>0.15112442041702492</v>
      </c>
      <c r="J81" s="11">
        <f t="shared" si="19"/>
        <v>1.2785263728923731E-3</v>
      </c>
      <c r="K81" s="11">
        <f t="shared" si="19"/>
        <v>6.4011667534664879E-6</v>
      </c>
      <c r="L81" s="11">
        <f t="shared" si="19"/>
        <v>0</v>
      </c>
      <c r="M81" s="11">
        <f>(M5+N5+R5)/$U81</f>
        <v>2.2135661377937345E-3</v>
      </c>
      <c r="N81" s="12">
        <v>0</v>
      </c>
      <c r="O81" s="11">
        <f t="shared" ref="O81:Q96" si="20">O5/$U81</f>
        <v>0</v>
      </c>
      <c r="P81" s="11">
        <f t="shared" si="20"/>
        <v>0</v>
      </c>
      <c r="Q81" s="11">
        <f t="shared" si="20"/>
        <v>0</v>
      </c>
      <c r="R81" s="12">
        <v>0</v>
      </c>
      <c r="T81" s="5">
        <f t="shared" ref="T81:T82" si="21">SUM(B81:R81)</f>
        <v>1</v>
      </c>
      <c r="U81" s="2">
        <f>SUM(B5:R5)</f>
        <v>23433228</v>
      </c>
    </row>
    <row r="82" spans="1:21" x14ac:dyDescent="0.25">
      <c r="A82" t="s">
        <v>2</v>
      </c>
      <c r="B82" s="11">
        <f t="shared" ref="B82:L97" si="22">B6/$U82</f>
        <v>4.3781297823605153E-6</v>
      </c>
      <c r="C82" s="11">
        <f t="shared" si="22"/>
        <v>0.4199410544526575</v>
      </c>
      <c r="D82" s="11">
        <f t="shared" si="22"/>
        <v>4.4600052316439723E-2</v>
      </c>
      <c r="E82" s="11">
        <f t="shared" si="22"/>
        <v>6.9638797659425287E-4</v>
      </c>
      <c r="F82" s="11">
        <f t="shared" si="22"/>
        <v>9.5023105690485242E-4</v>
      </c>
      <c r="G82" s="11">
        <f t="shared" si="22"/>
        <v>3.0774758710875164E-2</v>
      </c>
      <c r="H82" s="11">
        <f t="shared" si="22"/>
        <v>0.34848029145077292</v>
      </c>
      <c r="I82" s="11">
        <f t="shared" si="22"/>
        <v>0.15122807645983541</v>
      </c>
      <c r="J82" s="11">
        <f t="shared" si="22"/>
        <v>1.0242170278734297E-3</v>
      </c>
      <c r="K82" s="11">
        <f t="shared" si="22"/>
        <v>6.6335299732735081E-6</v>
      </c>
      <c r="L82" s="11">
        <f t="shared" si="22"/>
        <v>0</v>
      </c>
      <c r="M82" s="11">
        <f t="shared" ref="M82:M97" si="23">(M6+N6+R6)/$U82</f>
        <v>2.2939188882911341E-3</v>
      </c>
      <c r="N82" s="12">
        <v>0</v>
      </c>
      <c r="O82" s="11">
        <f t="shared" si="20"/>
        <v>0</v>
      </c>
      <c r="P82" s="11">
        <f t="shared" si="20"/>
        <v>0</v>
      </c>
      <c r="Q82" s="11">
        <f t="shared" si="20"/>
        <v>0</v>
      </c>
      <c r="R82" s="12">
        <v>0</v>
      </c>
      <c r="T82" s="5">
        <f t="shared" si="21"/>
        <v>1</v>
      </c>
      <c r="U82" s="2">
        <f t="shared" ref="U82:U97" si="24">SUM(B6:R6)</f>
        <v>22612395</v>
      </c>
    </row>
    <row r="83" spans="1:21" x14ac:dyDescent="0.25">
      <c r="A83" t="s">
        <v>3</v>
      </c>
      <c r="B83" s="11">
        <f t="shared" si="22"/>
        <v>6.1075799999104221E-6</v>
      </c>
      <c r="C83" s="11">
        <f t="shared" si="22"/>
        <v>0.41598075904189896</v>
      </c>
      <c r="D83" s="11">
        <f t="shared" si="22"/>
        <v>4.1951157366051386E-2</v>
      </c>
      <c r="E83" s="11">
        <f t="shared" si="22"/>
        <v>7.124152759895513E-4</v>
      </c>
      <c r="F83" s="11">
        <f t="shared" si="22"/>
        <v>7.9077326532173533E-4</v>
      </c>
      <c r="G83" s="11">
        <f t="shared" si="22"/>
        <v>3.1014381722211787E-2</v>
      </c>
      <c r="H83" s="11">
        <f t="shared" si="22"/>
        <v>0.36030519079604884</v>
      </c>
      <c r="I83" s="11">
        <f t="shared" si="22"/>
        <v>0.14585783245786074</v>
      </c>
      <c r="J83" s="11">
        <f t="shared" si="22"/>
        <v>1.0278830933182577E-3</v>
      </c>
      <c r="K83" s="11">
        <f t="shared" si="22"/>
        <v>6.7861999999004689E-6</v>
      </c>
      <c r="L83" s="11">
        <f t="shared" si="22"/>
        <v>0</v>
      </c>
      <c r="M83" s="11">
        <f t="shared" si="23"/>
        <v>2.3467132012989149E-3</v>
      </c>
      <c r="N83" s="12">
        <v>0</v>
      </c>
      <c r="O83" s="11">
        <f t="shared" si="20"/>
        <v>0</v>
      </c>
      <c r="P83" s="11">
        <f t="shared" si="20"/>
        <v>0</v>
      </c>
      <c r="Q83" s="11">
        <f t="shared" si="20"/>
        <v>0</v>
      </c>
      <c r="R83" s="12">
        <v>0</v>
      </c>
      <c r="T83" s="5">
        <f>SUM(B83:R83)</f>
        <v>0.99999999999999989</v>
      </c>
      <c r="U83" s="2">
        <f t="shared" si="24"/>
        <v>22103681</v>
      </c>
    </row>
    <row r="84" spans="1:21" x14ac:dyDescent="0.25">
      <c r="A84" t="s">
        <v>4</v>
      </c>
      <c r="B84" s="11">
        <f t="shared" si="22"/>
        <v>8.5028407154485325E-6</v>
      </c>
      <c r="C84" s="11">
        <f t="shared" si="22"/>
        <v>0.41544889028403625</v>
      </c>
      <c r="D84" s="11">
        <f t="shared" si="22"/>
        <v>3.4124315898839241E-2</v>
      </c>
      <c r="E84" s="11">
        <f t="shared" si="22"/>
        <v>7.3166247402277622E-4</v>
      </c>
      <c r="F84" s="11">
        <f t="shared" si="22"/>
        <v>8.4489429273068919E-4</v>
      </c>
      <c r="G84" s="11">
        <f t="shared" si="22"/>
        <v>3.0724712911805237E-2</v>
      </c>
      <c r="H84" s="11">
        <f t="shared" si="22"/>
        <v>0.37237531130038215</v>
      </c>
      <c r="I84" s="11">
        <f t="shared" si="22"/>
        <v>0.14246597899593905</v>
      </c>
      <c r="J84" s="11">
        <f t="shared" si="22"/>
        <v>8.5864752142890096E-4</v>
      </c>
      <c r="K84" s="11">
        <f t="shared" si="22"/>
        <v>6.9695415700397806E-6</v>
      </c>
      <c r="L84" s="11">
        <f t="shared" si="22"/>
        <v>0</v>
      </c>
      <c r="M84" s="11">
        <f t="shared" si="23"/>
        <v>2.4101139385302229E-3</v>
      </c>
      <c r="N84" s="12">
        <v>0</v>
      </c>
      <c r="O84" s="11">
        <f t="shared" si="20"/>
        <v>0</v>
      </c>
      <c r="P84" s="11">
        <f t="shared" si="20"/>
        <v>0</v>
      </c>
      <c r="Q84" s="11">
        <f t="shared" si="20"/>
        <v>0</v>
      </c>
      <c r="R84" s="12">
        <v>0</v>
      </c>
      <c r="T84" s="5">
        <f t="shared" ref="T84:T97" si="25">SUM(B84:R84)</f>
        <v>1.0000000000000002</v>
      </c>
      <c r="U84" s="2">
        <f t="shared" si="24"/>
        <v>21522219</v>
      </c>
    </row>
    <row r="85" spans="1:21" x14ac:dyDescent="0.25">
      <c r="A85" t="s">
        <v>5</v>
      </c>
      <c r="B85" s="11">
        <f t="shared" si="22"/>
        <v>8.6926222878103442E-6</v>
      </c>
      <c r="C85" s="11">
        <f t="shared" si="22"/>
        <v>0.4050508985060402</v>
      </c>
      <c r="D85" s="11">
        <f t="shared" si="22"/>
        <v>3.3856254039781833E-2</v>
      </c>
      <c r="E85" s="11">
        <f t="shared" si="22"/>
        <v>7.2043538508499737E-4</v>
      </c>
      <c r="F85" s="11">
        <f t="shared" si="22"/>
        <v>6.3877048622320014E-4</v>
      </c>
      <c r="G85" s="11">
        <f t="shared" si="22"/>
        <v>2.6997592052124989E-2</v>
      </c>
      <c r="H85" s="11">
        <f t="shared" si="22"/>
        <v>0.38775349516616997</v>
      </c>
      <c r="I85" s="11">
        <f t="shared" si="22"/>
        <v>0.14188015747005528</v>
      </c>
      <c r="J85" s="11">
        <f t="shared" si="22"/>
        <v>7.1371004047284935E-4</v>
      </c>
      <c r="K85" s="11">
        <f t="shared" si="22"/>
        <v>6.8625965430081671E-6</v>
      </c>
      <c r="L85" s="11">
        <f t="shared" si="22"/>
        <v>0</v>
      </c>
      <c r="M85" s="11">
        <f t="shared" si="23"/>
        <v>2.373131635215844E-3</v>
      </c>
      <c r="N85" s="12">
        <v>0</v>
      </c>
      <c r="O85" s="11">
        <f t="shared" si="20"/>
        <v>0</v>
      </c>
      <c r="P85" s="11">
        <f t="shared" si="20"/>
        <v>0</v>
      </c>
      <c r="Q85" s="11">
        <f t="shared" si="20"/>
        <v>0</v>
      </c>
      <c r="R85" s="12">
        <v>0</v>
      </c>
      <c r="T85" s="5">
        <f t="shared" si="25"/>
        <v>0.99999999999999978</v>
      </c>
      <c r="U85" s="2">
        <f>SUM(B9:R9)</f>
        <v>21857616</v>
      </c>
    </row>
    <row r="86" spans="1:21" x14ac:dyDescent="0.25">
      <c r="A86" t="s">
        <v>6</v>
      </c>
      <c r="B86" s="11">
        <f t="shared" si="22"/>
        <v>9.671947564239307E-6</v>
      </c>
      <c r="C86" s="11">
        <f t="shared" si="22"/>
        <v>0.45590092551164496</v>
      </c>
      <c r="D86" s="11">
        <f t="shared" si="22"/>
        <v>0</v>
      </c>
      <c r="E86" s="11">
        <f t="shared" si="22"/>
        <v>6.7094342860826597E-4</v>
      </c>
      <c r="F86" s="11">
        <f t="shared" si="22"/>
        <v>5.3830566311277269E-4</v>
      </c>
      <c r="G86" s="11">
        <f t="shared" si="22"/>
        <v>3.1168681875882325E-2</v>
      </c>
      <c r="H86" s="11">
        <f t="shared" si="22"/>
        <v>0.38211010110508603</v>
      </c>
      <c r="I86" s="11">
        <f t="shared" si="22"/>
        <v>0.12705253533488395</v>
      </c>
      <c r="J86" s="11">
        <f t="shared" si="22"/>
        <v>3.3234004846284846E-4</v>
      </c>
      <c r="K86" s="11">
        <f t="shared" si="22"/>
        <v>6.3911547781317009E-6</v>
      </c>
      <c r="L86" s="11">
        <f t="shared" si="22"/>
        <v>0</v>
      </c>
      <c r="M86" s="11">
        <f t="shared" si="23"/>
        <v>2.2101039299764632E-3</v>
      </c>
      <c r="N86" s="12">
        <v>0</v>
      </c>
      <c r="O86" s="11">
        <f t="shared" si="20"/>
        <v>0</v>
      </c>
      <c r="P86" s="11">
        <f t="shared" si="20"/>
        <v>0</v>
      </c>
      <c r="Q86" s="11">
        <f t="shared" si="20"/>
        <v>0</v>
      </c>
      <c r="R86" s="12">
        <v>0</v>
      </c>
      <c r="T86" s="5">
        <f t="shared" si="25"/>
        <v>1</v>
      </c>
      <c r="U86" s="2">
        <f t="shared" si="24"/>
        <v>23469937</v>
      </c>
    </row>
    <row r="87" spans="1:21" x14ac:dyDescent="0.25">
      <c r="A87" t="s">
        <v>7</v>
      </c>
      <c r="B87" s="11">
        <f t="shared" si="22"/>
        <v>9.4671817301108023E-6</v>
      </c>
      <c r="C87" s="11">
        <f t="shared" si="22"/>
        <v>0.44284136209259983</v>
      </c>
      <c r="D87" s="11">
        <f t="shared" si="22"/>
        <v>0</v>
      </c>
      <c r="E87" s="11">
        <f t="shared" si="22"/>
        <v>6.398270845667588E-4</v>
      </c>
      <c r="F87" s="11">
        <f t="shared" si="22"/>
        <v>9.9133175901821181E-4</v>
      </c>
      <c r="G87" s="11">
        <f t="shared" si="22"/>
        <v>3.7810745511306434E-2</v>
      </c>
      <c r="H87" s="11">
        <f t="shared" si="22"/>
        <v>0.38578009800930357</v>
      </c>
      <c r="I87" s="11">
        <f t="shared" si="22"/>
        <v>0.12936001810872769</v>
      </c>
      <c r="J87" s="11">
        <f t="shared" si="22"/>
        <v>4.5344956269543585E-4</v>
      </c>
      <c r="K87" s="11">
        <f t="shared" si="22"/>
        <v>6.094752186766611E-6</v>
      </c>
      <c r="L87" s="11">
        <f t="shared" si="22"/>
        <v>0</v>
      </c>
      <c r="M87" s="11">
        <f t="shared" si="23"/>
        <v>2.1076059378651391E-3</v>
      </c>
      <c r="N87" s="12">
        <v>0</v>
      </c>
      <c r="O87" s="11">
        <f t="shared" si="20"/>
        <v>0</v>
      </c>
      <c r="P87" s="11">
        <f t="shared" si="20"/>
        <v>0</v>
      </c>
      <c r="Q87" s="11">
        <f t="shared" si="20"/>
        <v>0</v>
      </c>
      <c r="R87" s="12">
        <v>0</v>
      </c>
      <c r="T87" s="5">
        <f t="shared" si="25"/>
        <v>0.99999999999999989</v>
      </c>
      <c r="U87" s="2">
        <f t="shared" si="24"/>
        <v>24611337</v>
      </c>
    </row>
    <row r="88" spans="1:21" x14ac:dyDescent="0.25">
      <c r="A88" t="s">
        <v>8</v>
      </c>
      <c r="B88" s="11">
        <f t="shared" si="22"/>
        <v>6.948846142269432E-6</v>
      </c>
      <c r="C88" s="11">
        <f t="shared" si="22"/>
        <v>0.43967821868450369</v>
      </c>
      <c r="D88" s="11">
        <f t="shared" si="22"/>
        <v>0</v>
      </c>
      <c r="E88" s="11">
        <f t="shared" si="22"/>
        <v>5.7591305369640393E-4</v>
      </c>
      <c r="F88" s="11">
        <f t="shared" si="22"/>
        <v>8.6827661191378209E-4</v>
      </c>
      <c r="G88" s="11">
        <f t="shared" si="22"/>
        <v>3.6327433872677173E-2</v>
      </c>
      <c r="H88" s="11">
        <f t="shared" si="22"/>
        <v>0.40389586693237589</v>
      </c>
      <c r="I88" s="11">
        <f t="shared" si="22"/>
        <v>0.11648584854682621</v>
      </c>
      <c r="J88" s="11">
        <f t="shared" si="22"/>
        <v>2.5893595098561883E-4</v>
      </c>
      <c r="K88" s="11">
        <f t="shared" si="22"/>
        <v>5.4859311649495521E-6</v>
      </c>
      <c r="L88" s="11">
        <f t="shared" si="22"/>
        <v>0</v>
      </c>
      <c r="M88" s="11">
        <f t="shared" si="23"/>
        <v>1.897071569713988E-3</v>
      </c>
      <c r="N88" s="12">
        <v>0</v>
      </c>
      <c r="O88" s="11">
        <f t="shared" si="20"/>
        <v>0</v>
      </c>
      <c r="P88" s="11">
        <f t="shared" si="20"/>
        <v>0</v>
      </c>
      <c r="Q88" s="11">
        <f t="shared" si="20"/>
        <v>0</v>
      </c>
      <c r="R88" s="12">
        <v>0</v>
      </c>
      <c r="T88" s="5">
        <f t="shared" si="25"/>
        <v>0.99999999999999989</v>
      </c>
      <c r="U88" s="2">
        <f t="shared" si="24"/>
        <v>27342669</v>
      </c>
    </row>
    <row r="89" spans="1:21" x14ac:dyDescent="0.25">
      <c r="A89" t="s">
        <v>9</v>
      </c>
      <c r="B89" s="11">
        <f t="shared" si="22"/>
        <v>6.9363027182850129E-6</v>
      </c>
      <c r="C89" s="11">
        <f t="shared" si="22"/>
        <v>0.46282788553227711</v>
      </c>
      <c r="D89" s="11">
        <f t="shared" si="22"/>
        <v>0</v>
      </c>
      <c r="E89" s="11">
        <f t="shared" si="22"/>
        <v>5.4612979452417054E-4</v>
      </c>
      <c r="F89" s="11">
        <f t="shared" si="22"/>
        <v>9.8707055832554882E-4</v>
      </c>
      <c r="G89" s="11">
        <f t="shared" si="22"/>
        <v>3.2165057646744856E-2</v>
      </c>
      <c r="H89" s="11">
        <f t="shared" si="22"/>
        <v>0.38970770593752713</v>
      </c>
      <c r="I89" s="11">
        <f t="shared" si="22"/>
        <v>0.11170534031148507</v>
      </c>
      <c r="J89" s="11">
        <f t="shared" si="22"/>
        <v>2.4970689785826049E-4</v>
      </c>
      <c r="K89" s="11">
        <f t="shared" si="22"/>
        <v>5.2022270387137599E-6</v>
      </c>
      <c r="L89" s="11">
        <f t="shared" si="22"/>
        <v>0</v>
      </c>
      <c r="M89" s="11">
        <f t="shared" si="23"/>
        <v>1.7989647915008095E-3</v>
      </c>
      <c r="N89" s="12">
        <v>0</v>
      </c>
      <c r="O89" s="11">
        <f t="shared" si="20"/>
        <v>0</v>
      </c>
      <c r="P89" s="11">
        <f t="shared" si="20"/>
        <v>0</v>
      </c>
      <c r="Q89" s="11">
        <f t="shared" si="20"/>
        <v>0</v>
      </c>
      <c r="R89" s="12">
        <v>0</v>
      </c>
      <c r="T89" s="5">
        <f t="shared" si="25"/>
        <v>0.99999999999999989</v>
      </c>
      <c r="U89" s="2">
        <f t="shared" si="24"/>
        <v>28833805</v>
      </c>
    </row>
    <row r="90" spans="1:21" x14ac:dyDescent="0.25">
      <c r="A90" t="s">
        <v>10</v>
      </c>
      <c r="B90" s="11">
        <f t="shared" si="22"/>
        <v>7.6319945422401972E-6</v>
      </c>
      <c r="C90" s="11">
        <f t="shared" si="22"/>
        <v>0.41118933146780606</v>
      </c>
      <c r="D90" s="11">
        <f t="shared" si="22"/>
        <v>3.4584142257807489E-2</v>
      </c>
      <c r="E90" s="11">
        <f t="shared" si="22"/>
        <v>6.3253167398240209E-4</v>
      </c>
      <c r="F90" s="11">
        <f t="shared" si="22"/>
        <v>1.0915760615019861E-3</v>
      </c>
      <c r="G90" s="11">
        <f t="shared" si="22"/>
        <v>3.0874631394747807E-2</v>
      </c>
      <c r="H90" s="11">
        <f t="shared" si="22"/>
        <v>0.40165982224040331</v>
      </c>
      <c r="I90" s="11">
        <f t="shared" si="22"/>
        <v>0.11766378541466394</v>
      </c>
      <c r="J90" s="11">
        <f t="shared" si="22"/>
        <v>2.0726890441031274E-4</v>
      </c>
      <c r="K90" s="11">
        <f t="shared" si="22"/>
        <v>6.0252588491369981E-6</v>
      </c>
      <c r="L90" s="11">
        <f t="shared" si="22"/>
        <v>0</v>
      </c>
      <c r="M90" s="11">
        <f t="shared" si="23"/>
        <v>2.0832533312852811E-3</v>
      </c>
      <c r="N90" s="12">
        <v>0</v>
      </c>
      <c r="O90" s="11">
        <f t="shared" si="20"/>
        <v>0</v>
      </c>
      <c r="P90" s="11">
        <f t="shared" si="20"/>
        <v>0</v>
      </c>
      <c r="Q90" s="11">
        <f t="shared" si="20"/>
        <v>0</v>
      </c>
      <c r="R90" s="12">
        <v>0</v>
      </c>
      <c r="T90" s="5">
        <f t="shared" si="25"/>
        <v>1</v>
      </c>
      <c r="U90" s="2">
        <f t="shared" si="24"/>
        <v>24895196</v>
      </c>
    </row>
    <row r="91" spans="1:21" x14ac:dyDescent="0.25">
      <c r="A91" t="s">
        <v>11</v>
      </c>
      <c r="B91" s="11">
        <f t="shared" si="22"/>
        <v>1.3547387985865411E-5</v>
      </c>
      <c r="C91" s="11">
        <f t="shared" si="22"/>
        <v>0.39801137669667153</v>
      </c>
      <c r="D91" s="11">
        <f t="shared" si="22"/>
        <v>3.4241089760773114E-2</v>
      </c>
      <c r="E91" s="11">
        <f t="shared" si="22"/>
        <v>6.99444979060402E-4</v>
      </c>
      <c r="F91" s="11">
        <f t="shared" si="22"/>
        <v>1.2542216214979725E-3</v>
      </c>
      <c r="G91" s="11">
        <f t="shared" si="22"/>
        <v>2.9382952011376251E-2</v>
      </c>
      <c r="H91" s="11">
        <f t="shared" si="22"/>
        <v>0.38135341959392038</v>
      </c>
      <c r="I91" s="11">
        <f t="shared" si="22"/>
        <v>0.15226957614220582</v>
      </c>
      <c r="J91" s="11">
        <f t="shared" si="22"/>
        <v>4.6372042810634387E-4</v>
      </c>
      <c r="K91" s="11">
        <f t="shared" si="22"/>
        <v>6.6626498291141366E-6</v>
      </c>
      <c r="L91" s="11">
        <f t="shared" si="22"/>
        <v>0</v>
      </c>
      <c r="M91" s="11">
        <f t="shared" si="23"/>
        <v>2.3039887285731956E-3</v>
      </c>
      <c r="N91" s="12">
        <v>0</v>
      </c>
      <c r="O91" s="11">
        <f t="shared" si="20"/>
        <v>0</v>
      </c>
      <c r="P91" s="11">
        <f t="shared" si="20"/>
        <v>0</v>
      </c>
      <c r="Q91" s="11">
        <f t="shared" si="20"/>
        <v>0</v>
      </c>
      <c r="R91" s="12">
        <v>0</v>
      </c>
      <c r="T91" s="5">
        <f t="shared" si="25"/>
        <v>1</v>
      </c>
      <c r="U91" s="2">
        <f t="shared" si="24"/>
        <v>22513565</v>
      </c>
    </row>
    <row r="92" spans="1:21" x14ac:dyDescent="0.25">
      <c r="A92" t="s">
        <v>12</v>
      </c>
      <c r="B92" s="11">
        <f t="shared" si="22"/>
        <v>4.3773818216342708E-6</v>
      </c>
      <c r="C92" s="11">
        <f t="shared" si="22"/>
        <v>0.41431816944522043</v>
      </c>
      <c r="D92" s="11">
        <f t="shared" si="22"/>
        <v>4.1589887177020939E-2</v>
      </c>
      <c r="E92" s="11">
        <f t="shared" si="22"/>
        <v>6.6922943247839665E-4</v>
      </c>
      <c r="F92" s="11">
        <f t="shared" si="22"/>
        <v>1.249211274418619E-3</v>
      </c>
      <c r="G92" s="11">
        <f t="shared" si="22"/>
        <v>2.7644993654283818E-2</v>
      </c>
      <c r="H92" s="11">
        <f t="shared" si="22"/>
        <v>0.36924873120737922</v>
      </c>
      <c r="I92" s="11">
        <f t="shared" si="22"/>
        <v>0.14230978799149871</v>
      </c>
      <c r="J92" s="11">
        <f t="shared" si="22"/>
        <v>7.5477962283713247E-4</v>
      </c>
      <c r="K92" s="11">
        <f t="shared" si="22"/>
        <v>6.374827895583889E-6</v>
      </c>
      <c r="L92" s="11">
        <f t="shared" si="22"/>
        <v>0</v>
      </c>
      <c r="M92" s="11">
        <f t="shared" si="23"/>
        <v>2.2044579851455462E-3</v>
      </c>
      <c r="N92" s="12">
        <v>0</v>
      </c>
      <c r="O92" s="11">
        <f t="shared" si="20"/>
        <v>0</v>
      </c>
      <c r="P92" s="11">
        <f t="shared" si="20"/>
        <v>0</v>
      </c>
      <c r="Q92" s="11">
        <f t="shared" si="20"/>
        <v>0</v>
      </c>
      <c r="R92" s="12">
        <v>0</v>
      </c>
      <c r="T92" s="5">
        <f t="shared" si="25"/>
        <v>1</v>
      </c>
      <c r="U92" s="2">
        <f t="shared" si="24"/>
        <v>23530047</v>
      </c>
    </row>
    <row r="93" spans="1:21" x14ac:dyDescent="0.25">
      <c r="A93" s="6">
        <v>42736</v>
      </c>
      <c r="B93" s="11">
        <f t="shared" si="22"/>
        <v>7.3125320398802669E-6</v>
      </c>
      <c r="C93" s="11">
        <f t="shared" si="22"/>
        <v>0.41367623557275468</v>
      </c>
      <c r="D93" s="11">
        <f t="shared" si="22"/>
        <v>4.5435382239998483E-2</v>
      </c>
      <c r="E93" s="11">
        <f t="shared" si="22"/>
        <v>6.656094915144195E-4</v>
      </c>
      <c r="F93" s="11">
        <f t="shared" si="22"/>
        <v>9.2239349233680455E-4</v>
      </c>
      <c r="G93" s="11">
        <f t="shared" si="22"/>
        <v>3.0644370178801131E-2</v>
      </c>
      <c r="H93" s="11">
        <f t="shared" si="22"/>
        <v>0.36290376166792687</v>
      </c>
      <c r="I93" s="11">
        <f t="shared" si="22"/>
        <v>0.14286861586364638</v>
      </c>
      <c r="J93" s="11">
        <f t="shared" si="22"/>
        <v>8.4368866772260192E-4</v>
      </c>
      <c r="K93" s="11">
        <f t="shared" si="22"/>
        <v>6.3403456993181506E-6</v>
      </c>
      <c r="L93" s="11">
        <f t="shared" si="22"/>
        <v>0</v>
      </c>
      <c r="M93" s="11">
        <f t="shared" si="23"/>
        <v>2.0262899475594234E-3</v>
      </c>
      <c r="N93" s="12">
        <v>0</v>
      </c>
      <c r="O93" s="11">
        <f t="shared" si="20"/>
        <v>0</v>
      </c>
      <c r="P93" s="11">
        <f t="shared" si="20"/>
        <v>0</v>
      </c>
      <c r="Q93" s="11">
        <f t="shared" si="20"/>
        <v>0</v>
      </c>
      <c r="R93" s="12">
        <v>0</v>
      </c>
      <c r="T93" s="5">
        <f t="shared" si="25"/>
        <v>0.99999999999999989</v>
      </c>
      <c r="U93" s="2">
        <f t="shared" si="24"/>
        <v>23658016</v>
      </c>
    </row>
    <row r="94" spans="1:21" x14ac:dyDescent="0.25">
      <c r="A94" s="6">
        <v>42767</v>
      </c>
      <c r="B94" s="11">
        <f t="shared" si="22"/>
        <v>5.2621109127065599E-6</v>
      </c>
      <c r="C94" s="11">
        <f t="shared" si="22"/>
        <v>0.41571972944856744</v>
      </c>
      <c r="D94" s="11">
        <f t="shared" si="22"/>
        <v>4.6102293368885154E-2</v>
      </c>
      <c r="E94" s="11">
        <f t="shared" si="22"/>
        <v>7.3984339769991251E-4</v>
      </c>
      <c r="F94" s="11">
        <f t="shared" si="22"/>
        <v>9.5201922700154486E-4</v>
      </c>
      <c r="G94" s="11">
        <f t="shared" si="22"/>
        <v>2.8898996318119787E-2</v>
      </c>
      <c r="H94" s="11">
        <f t="shared" si="22"/>
        <v>0.37125611379765888</v>
      </c>
      <c r="I94" s="11">
        <f t="shared" si="22"/>
        <v>0.13339361895758148</v>
      </c>
      <c r="J94" s="11">
        <f t="shared" si="22"/>
        <v>6.7279846669605306E-4</v>
      </c>
      <c r="K94" s="11">
        <f t="shared" si="22"/>
        <v>7.0474699723748576E-6</v>
      </c>
      <c r="L94" s="11">
        <f t="shared" si="22"/>
        <v>0</v>
      </c>
      <c r="M94" s="11">
        <f t="shared" si="23"/>
        <v>2.252277436904706E-3</v>
      </c>
      <c r="N94" s="12">
        <v>0</v>
      </c>
      <c r="O94" s="11">
        <f t="shared" si="20"/>
        <v>0</v>
      </c>
      <c r="P94" s="11">
        <f t="shared" si="20"/>
        <v>0</v>
      </c>
      <c r="Q94" s="11">
        <f t="shared" si="20"/>
        <v>0</v>
      </c>
      <c r="R94" s="12">
        <v>0</v>
      </c>
      <c r="T94" s="5">
        <f t="shared" si="25"/>
        <v>1.0000000000000002</v>
      </c>
      <c r="U94" s="2">
        <f t="shared" si="24"/>
        <v>21284234</v>
      </c>
    </row>
    <row r="95" spans="1:21" x14ac:dyDescent="0.25">
      <c r="A95" s="6">
        <v>42795</v>
      </c>
      <c r="B95" s="11">
        <f t="shared" si="22"/>
        <v>4.8392573589412782E-6</v>
      </c>
      <c r="C95" s="11">
        <f t="shared" si="22"/>
        <v>0.4012371537481414</v>
      </c>
      <c r="D95" s="11">
        <f t="shared" si="22"/>
        <v>4.2964891283687759E-2</v>
      </c>
      <c r="E95" s="11">
        <f t="shared" si="22"/>
        <v>7.5449292704206242E-4</v>
      </c>
      <c r="F95" s="11">
        <f t="shared" si="22"/>
        <v>8.9799367743839036E-4</v>
      </c>
      <c r="G95" s="11">
        <f t="shared" si="22"/>
        <v>2.8674612216173363E-2</v>
      </c>
      <c r="H95" s="11">
        <f t="shared" si="22"/>
        <v>0.38081773962505144</v>
      </c>
      <c r="I95" s="11">
        <f t="shared" si="22"/>
        <v>0.14152015256022349</v>
      </c>
      <c r="J95" s="11">
        <f t="shared" si="22"/>
        <v>8.1644500392435027E-4</v>
      </c>
      <c r="K95" s="11">
        <f t="shared" si="22"/>
        <v>7.1870158796157587E-6</v>
      </c>
      <c r="L95" s="11">
        <f t="shared" si="22"/>
        <v>0</v>
      </c>
      <c r="M95" s="11">
        <f t="shared" si="23"/>
        <v>2.3044926850791943E-3</v>
      </c>
      <c r="N95" s="12">
        <v>0</v>
      </c>
      <c r="O95" s="11">
        <f t="shared" si="20"/>
        <v>0</v>
      </c>
      <c r="P95" s="11">
        <f t="shared" si="20"/>
        <v>0</v>
      </c>
      <c r="Q95" s="11">
        <f t="shared" si="20"/>
        <v>0</v>
      </c>
      <c r="R95" s="12">
        <v>0</v>
      </c>
      <c r="T95" s="5">
        <f t="shared" si="25"/>
        <v>0.99999999999999978</v>
      </c>
      <c r="U95" s="2">
        <f t="shared" si="24"/>
        <v>20870971</v>
      </c>
    </row>
    <row r="96" spans="1:21" x14ac:dyDescent="0.25">
      <c r="A96" s="6">
        <v>42826</v>
      </c>
      <c r="B96" s="11">
        <f t="shared" si="22"/>
        <v>9.7782938062263931E-6</v>
      </c>
      <c r="C96" s="11">
        <f t="shared" si="22"/>
        <v>0.40284667808720004</v>
      </c>
      <c r="D96" s="11">
        <f t="shared" si="22"/>
        <v>3.6447217348061209E-2</v>
      </c>
      <c r="E96" s="11">
        <f t="shared" si="22"/>
        <v>7.5851621954013313E-4</v>
      </c>
      <c r="F96" s="11">
        <f t="shared" si="22"/>
        <v>8.8264756505070162E-4</v>
      </c>
      <c r="G96" s="11">
        <f t="shared" si="22"/>
        <v>2.842631896659523E-2</v>
      </c>
      <c r="H96" s="11">
        <f t="shared" si="22"/>
        <v>0.38008420700542017</v>
      </c>
      <c r="I96" s="11">
        <f t="shared" si="22"/>
        <v>0.14777612697485409</v>
      </c>
      <c r="J96" s="11">
        <f t="shared" si="22"/>
        <v>4.4508095945582207E-4</v>
      </c>
      <c r="K96" s="11">
        <f t="shared" si="22"/>
        <v>7.2253402509062018E-6</v>
      </c>
      <c r="L96" s="11">
        <f t="shared" si="22"/>
        <v>0</v>
      </c>
      <c r="M96" s="11">
        <f t="shared" si="23"/>
        <v>2.316203239765498E-3</v>
      </c>
      <c r="N96" s="12">
        <v>0</v>
      </c>
      <c r="O96" s="11">
        <f t="shared" si="20"/>
        <v>0</v>
      </c>
      <c r="P96" s="11">
        <f t="shared" si="20"/>
        <v>0</v>
      </c>
      <c r="Q96" s="11">
        <f t="shared" si="20"/>
        <v>0</v>
      </c>
      <c r="R96" s="12">
        <v>0</v>
      </c>
      <c r="T96" s="5">
        <f t="shared" si="25"/>
        <v>1</v>
      </c>
      <c r="U96" s="2">
        <f t="shared" si="24"/>
        <v>20760268</v>
      </c>
    </row>
    <row r="97" spans="1:21" x14ac:dyDescent="0.25">
      <c r="A97" s="6">
        <v>42856</v>
      </c>
      <c r="B97" s="11">
        <f t="shared" si="22"/>
        <v>8.9200511948184457E-6</v>
      </c>
      <c r="C97" s="11">
        <f t="shared" si="22"/>
        <v>0.38390134262010772</v>
      </c>
      <c r="D97" s="11">
        <f t="shared" si="22"/>
        <v>3.6389102315183601E-2</v>
      </c>
      <c r="E97" s="11">
        <f t="shared" si="22"/>
        <v>7.0584947821510579E-4</v>
      </c>
      <c r="F97" s="11">
        <f t="shared" si="22"/>
        <v>5.263726692500151E-4</v>
      </c>
      <c r="G97" s="11">
        <f t="shared" si="22"/>
        <v>2.5824982589091029E-2</v>
      </c>
      <c r="H97" s="11">
        <f t="shared" si="22"/>
        <v>0.41407509670075099</v>
      </c>
      <c r="I97" s="11">
        <f t="shared" si="22"/>
        <v>0.13602257785983229</v>
      </c>
      <c r="J97" s="11">
        <f t="shared" si="22"/>
        <v>3.8728262473985612E-4</v>
      </c>
      <c r="K97" s="11">
        <f t="shared" si="22"/>
        <v>6.7236566795113908E-6</v>
      </c>
      <c r="L97" s="11">
        <f t="shared" si="22"/>
        <v>0</v>
      </c>
      <c r="M97" s="11">
        <f t="shared" si="23"/>
        <v>2.151749434955099E-3</v>
      </c>
      <c r="N97" s="12">
        <v>0</v>
      </c>
      <c r="O97" s="11">
        <f t="shared" ref="O97:Q97" si="26">O21/$U97</f>
        <v>0</v>
      </c>
      <c r="P97" s="11">
        <f t="shared" si="26"/>
        <v>0</v>
      </c>
      <c r="Q97" s="11">
        <f t="shared" si="26"/>
        <v>0</v>
      </c>
      <c r="R97" s="12">
        <v>0</v>
      </c>
      <c r="T97" s="5">
        <f t="shared" si="25"/>
        <v>1</v>
      </c>
      <c r="U97" s="2">
        <f t="shared" si="24"/>
        <v>22309289</v>
      </c>
    </row>
    <row r="98" spans="1:21" x14ac:dyDescent="0.25">
      <c r="A98" s="6">
        <v>42887</v>
      </c>
      <c r="B98" s="11"/>
      <c r="C98" s="11"/>
      <c r="D98" s="11"/>
      <c r="E98" s="11"/>
      <c r="F98" s="11"/>
      <c r="G98" s="11"/>
      <c r="H98" s="11"/>
      <c r="I98" s="11"/>
      <c r="J98" s="11"/>
      <c r="K98" s="17"/>
      <c r="L98" s="17"/>
      <c r="M98" s="11"/>
      <c r="N98" s="12"/>
      <c r="O98" s="17"/>
      <c r="P98" s="17"/>
      <c r="Q98" s="17"/>
      <c r="R98" s="12"/>
      <c r="T98" s="5"/>
    </row>
    <row r="99" spans="1:21" x14ac:dyDescent="0.25">
      <c r="A99" s="6">
        <v>42917</v>
      </c>
      <c r="B99" s="11"/>
      <c r="C99" s="11"/>
      <c r="D99" s="11"/>
      <c r="E99" s="11"/>
      <c r="F99" s="11"/>
      <c r="G99" s="11"/>
      <c r="H99" s="11"/>
      <c r="I99" s="11"/>
      <c r="J99" s="11"/>
      <c r="K99" s="17"/>
      <c r="L99" s="17"/>
      <c r="M99" s="11"/>
      <c r="N99" s="12"/>
      <c r="O99" s="17"/>
      <c r="P99" s="17"/>
      <c r="Q99" s="17"/>
      <c r="R99" s="12"/>
      <c r="T99" s="5"/>
    </row>
    <row r="100" spans="1:21" x14ac:dyDescent="0.25">
      <c r="A100" s="6">
        <v>42948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7"/>
      <c r="L100" s="17"/>
      <c r="M100" s="11"/>
      <c r="N100" s="12"/>
      <c r="O100" s="17"/>
      <c r="P100" s="17"/>
      <c r="Q100" s="17"/>
      <c r="R100" s="12"/>
      <c r="T100" s="5"/>
    </row>
    <row r="101" spans="1:21" x14ac:dyDescent="0.25">
      <c r="A101" s="6">
        <v>42979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7"/>
      <c r="L101" s="17"/>
      <c r="M101" s="11"/>
      <c r="N101" s="12"/>
      <c r="O101" s="17"/>
      <c r="P101" s="17"/>
      <c r="Q101" s="17"/>
      <c r="R101" s="12"/>
      <c r="T101" s="5"/>
    </row>
    <row r="102" spans="1:21" x14ac:dyDescent="0.25">
      <c r="A102" s="6">
        <v>43009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7"/>
      <c r="L102" s="17"/>
      <c r="M102" s="11"/>
      <c r="N102" s="12"/>
      <c r="O102" s="17"/>
      <c r="P102" s="17"/>
      <c r="Q102" s="17"/>
      <c r="R102" s="12"/>
      <c r="T102" s="5"/>
    </row>
    <row r="103" spans="1:21" x14ac:dyDescent="0.25">
      <c r="A103" s="6">
        <v>43040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7"/>
      <c r="L103" s="17"/>
      <c r="M103" s="11"/>
      <c r="N103" s="12"/>
      <c r="O103" s="17"/>
      <c r="P103" s="17"/>
      <c r="Q103" s="17"/>
      <c r="R103" s="12"/>
      <c r="T103" s="5"/>
    </row>
    <row r="104" spans="1:21" x14ac:dyDescent="0.25">
      <c r="A104" s="6"/>
      <c r="T104" s="5"/>
    </row>
    <row r="105" spans="1:21" x14ac:dyDescent="0.25">
      <c r="A105" s="6"/>
      <c r="T105" s="5"/>
    </row>
    <row r="106" spans="1:21" x14ac:dyDescent="0.25">
      <c r="A106" s="6"/>
      <c r="T106" s="5"/>
    </row>
    <row r="107" spans="1:21" x14ac:dyDescent="0.25">
      <c r="A107" s="6"/>
      <c r="T107" s="5"/>
    </row>
    <row r="108" spans="1:21" x14ac:dyDescent="0.25">
      <c r="A108" s="6"/>
      <c r="T108" s="5"/>
    </row>
    <row r="109" spans="1:21" x14ac:dyDescent="0.25">
      <c r="A109" s="6"/>
      <c r="T109" s="5"/>
    </row>
    <row r="110" spans="1:21" x14ac:dyDescent="0.25">
      <c r="A110" s="6"/>
      <c r="T110" s="5"/>
    </row>
    <row r="111" spans="1:21" x14ac:dyDescent="0.25">
      <c r="A111" s="6"/>
      <c r="T111" s="5"/>
    </row>
    <row r="112" spans="1:21" x14ac:dyDescent="0.25">
      <c r="A112" s="6"/>
      <c r="T112" s="5"/>
    </row>
    <row r="113" spans="1:20" x14ac:dyDescent="0.25">
      <c r="A113" s="6"/>
      <c r="T113" s="5"/>
    </row>
    <row r="114" spans="1:20" x14ac:dyDescent="0.25">
      <c r="A114" s="6"/>
      <c r="T114" s="5"/>
    </row>
    <row r="115" spans="1:20" x14ac:dyDescent="0.25">
      <c r="A115" s="6"/>
      <c r="T115" s="5"/>
    </row>
    <row r="116" spans="1:20" x14ac:dyDescent="0.25">
      <c r="A116" s="6"/>
      <c r="T116" s="5"/>
    </row>
    <row r="117" spans="1:20" x14ac:dyDescent="0.25">
      <c r="A117" s="6"/>
      <c r="T117" s="5"/>
    </row>
    <row r="118" spans="1:20" x14ac:dyDescent="0.25">
      <c r="A118" s="6"/>
      <c r="T118" s="5"/>
    </row>
    <row r="119" spans="1:20" x14ac:dyDescent="0.25">
      <c r="A119" s="6"/>
      <c r="T119" s="5"/>
    </row>
    <row r="120" spans="1:20" x14ac:dyDescent="0.25">
      <c r="A120" s="6"/>
      <c r="T120" s="5"/>
    </row>
    <row r="121" spans="1:20" x14ac:dyDescent="0.25">
      <c r="A121" s="6"/>
      <c r="T121" s="5"/>
    </row>
    <row r="122" spans="1:20" x14ac:dyDescent="0.25">
      <c r="A122" s="6"/>
      <c r="T122" s="5"/>
    </row>
    <row r="123" spans="1:20" x14ac:dyDescent="0.25">
      <c r="A123" s="6"/>
      <c r="T123" s="5"/>
    </row>
    <row r="124" spans="1:20" x14ac:dyDescent="0.25">
      <c r="A124" s="6"/>
      <c r="T124" s="5"/>
    </row>
    <row r="125" spans="1:20" x14ac:dyDescent="0.25">
      <c r="A125" s="6"/>
      <c r="T125" s="5"/>
    </row>
    <row r="126" spans="1:20" x14ac:dyDescent="0.25">
      <c r="A126" s="6"/>
      <c r="T126" s="5"/>
    </row>
    <row r="127" spans="1:20" x14ac:dyDescent="0.25">
      <c r="A127" s="6"/>
      <c r="T127" s="5"/>
    </row>
    <row r="128" spans="1:20" x14ac:dyDescent="0.25">
      <c r="A128" s="6"/>
      <c r="T128" s="5"/>
    </row>
    <row r="129" spans="1:20" x14ac:dyDescent="0.25">
      <c r="A129" s="6"/>
      <c r="T129" s="5"/>
    </row>
    <row r="130" spans="1:20" x14ac:dyDescent="0.25">
      <c r="A130" s="6"/>
      <c r="T130" s="5"/>
    </row>
    <row r="131" spans="1:20" x14ac:dyDescent="0.25">
      <c r="A131" s="6"/>
      <c r="T131" s="5"/>
    </row>
    <row r="132" spans="1:20" x14ac:dyDescent="0.25">
      <c r="A132" s="6"/>
      <c r="T132" s="5"/>
    </row>
    <row r="133" spans="1:20" x14ac:dyDescent="0.25">
      <c r="A133" s="6"/>
      <c r="T133" s="5"/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3"/>
  <sheetViews>
    <sheetView workbookViewId="0">
      <selection activeCell="M21" sqref="M21"/>
    </sheetView>
  </sheetViews>
  <sheetFormatPr defaultRowHeight="15" x14ac:dyDescent="0.25"/>
  <cols>
    <col min="1" max="1" width="11" bestFit="1" customWidth="1"/>
    <col min="2" max="2" width="9.28515625" bestFit="1" customWidth="1"/>
    <col min="3" max="3" width="11.7109375" bestFit="1" customWidth="1"/>
    <col min="4" max="10" width="9.28515625" bestFit="1" customWidth="1"/>
    <col min="11" max="12" width="11.7109375" bestFit="1" customWidth="1"/>
    <col min="13" max="13" width="10.7109375" bestFit="1" customWidth="1"/>
    <col min="14" max="14" width="9.42578125" bestFit="1" customWidth="1"/>
    <col min="15" max="15" width="10.7109375" bestFit="1" customWidth="1"/>
    <col min="16" max="16" width="10" bestFit="1" customWidth="1"/>
    <col min="17" max="17" width="11.7109375" bestFit="1" customWidth="1"/>
    <col min="18" max="18" width="9.42578125" bestFit="1" customWidth="1"/>
    <col min="20" max="21" width="10.5703125" bestFit="1" customWidth="1"/>
  </cols>
  <sheetData>
    <row r="1" spans="1:20" ht="28.5" x14ac:dyDescent="0.45">
      <c r="A1" s="3" t="s">
        <v>19</v>
      </c>
    </row>
    <row r="3" spans="1:20" x14ac:dyDescent="0.25">
      <c r="B3" t="s">
        <v>16</v>
      </c>
    </row>
    <row r="4" spans="1:20" x14ac:dyDescent="0.25">
      <c r="B4" t="s">
        <v>0</v>
      </c>
      <c r="C4" t="s">
        <v>23</v>
      </c>
      <c r="D4" t="s">
        <v>24</v>
      </c>
      <c r="E4" t="s">
        <v>25</v>
      </c>
      <c r="F4" t="s">
        <v>26</v>
      </c>
      <c r="G4" t="s">
        <v>27</v>
      </c>
      <c r="H4" t="s">
        <v>28</v>
      </c>
      <c r="I4" t="s">
        <v>29</v>
      </c>
      <c r="J4" t="s">
        <v>30</v>
      </c>
      <c r="K4" t="s">
        <v>31</v>
      </c>
      <c r="L4" t="s">
        <v>14</v>
      </c>
      <c r="M4" t="s">
        <v>32</v>
      </c>
      <c r="N4" t="s">
        <v>33</v>
      </c>
      <c r="O4" t="s">
        <v>34</v>
      </c>
      <c r="P4" t="s">
        <v>35</v>
      </c>
      <c r="Q4" t="s">
        <v>36</v>
      </c>
      <c r="R4" t="s">
        <v>41</v>
      </c>
      <c r="T4" t="s">
        <v>13</v>
      </c>
    </row>
    <row r="5" spans="1:20" x14ac:dyDescent="0.25">
      <c r="A5" t="s">
        <v>1</v>
      </c>
      <c r="B5" s="1">
        <f>[1]KWHtoCC!H36</f>
        <v>0</v>
      </c>
      <c r="C5" s="1">
        <f>[2]KWHtoCC!H36</f>
        <v>164110</v>
      </c>
      <c r="D5" s="1">
        <f>[3]KWHtoCC!H28</f>
        <v>0</v>
      </c>
      <c r="E5" s="1">
        <f>[4]KWHtoCC!H36</f>
        <v>0</v>
      </c>
      <c r="F5" s="1">
        <f>[5]KWHtoCC!H35</f>
        <v>0</v>
      </c>
      <c r="G5" s="1">
        <f>[6]KWHtoCC!H35</f>
        <v>0</v>
      </c>
      <c r="H5" s="1">
        <f>[7]KWHtoCC!H36</f>
        <v>0</v>
      </c>
      <c r="I5" s="1">
        <f>[8]KWHtoCC!H35</f>
        <v>0</v>
      </c>
      <c r="J5" s="1">
        <f>[9]KWHtoCC!H36</f>
        <v>0</v>
      </c>
      <c r="K5" s="1">
        <f>[10]KWHtoCC!H24</f>
        <v>118934</v>
      </c>
      <c r="L5" s="1">
        <f>[11]KWHtoCC!H24</f>
        <v>822935</v>
      </c>
      <c r="M5" s="1">
        <f>[12]KWHtoCC!H24</f>
        <v>61182</v>
      </c>
      <c r="N5" s="1">
        <f>[13]KWHtoCC!H24</f>
        <v>0</v>
      </c>
      <c r="O5" s="1">
        <f>[13]KWHtoCC!S24</f>
        <v>33771</v>
      </c>
      <c r="P5" s="1">
        <f>[14]KWHtoCC!H24</f>
        <v>8133</v>
      </c>
      <c r="Q5" s="1">
        <f>[15]KWHtoCC!H24</f>
        <v>105529</v>
      </c>
      <c r="R5" s="1">
        <f>[16]KWHtoCC!H24</f>
        <v>208</v>
      </c>
      <c r="T5" s="2">
        <f>SUM(B5:J5,M5:N5,R5)</f>
        <v>225500</v>
      </c>
    </row>
    <row r="6" spans="1:20" x14ac:dyDescent="0.25">
      <c r="A6" t="s">
        <v>2</v>
      </c>
      <c r="B6" s="1">
        <f>[1]KWHtoCC!H37</f>
        <v>0</v>
      </c>
      <c r="C6" s="1">
        <f>[2]KWHtoCC!H37</f>
        <v>136936</v>
      </c>
      <c r="D6" s="1">
        <f>[3]KWHtoCC!H29</f>
        <v>0</v>
      </c>
      <c r="E6" s="1">
        <f>[4]KWHtoCC!H37</f>
        <v>0</v>
      </c>
      <c r="F6" s="1">
        <f>[5]KWHtoCC!H36</f>
        <v>0</v>
      </c>
      <c r="G6" s="1">
        <f>[6]KWHtoCC!H36</f>
        <v>0</v>
      </c>
      <c r="H6" s="1">
        <f>[7]KWHtoCC!H37</f>
        <v>0</v>
      </c>
      <c r="I6" s="1">
        <f>[8]KWHtoCC!H36</f>
        <v>0</v>
      </c>
      <c r="J6" s="1">
        <f>[9]KWHtoCC!H37</f>
        <v>0</v>
      </c>
      <c r="K6" s="1">
        <f>[10]KWHtoCC!H25</f>
        <v>118934</v>
      </c>
      <c r="L6" s="1">
        <f>[11]KWHtoCC!H25</f>
        <v>822837</v>
      </c>
      <c r="M6" s="1">
        <f>[12]KWHtoCC!H25</f>
        <v>61649</v>
      </c>
      <c r="N6" s="1">
        <f>[13]KWHtoCC!H25</f>
        <v>0</v>
      </c>
      <c r="O6" s="1">
        <f>[13]KWHtoCC!S25</f>
        <v>33771</v>
      </c>
      <c r="P6" s="1">
        <f>[14]KWHtoCC!H25</f>
        <v>8133</v>
      </c>
      <c r="Q6" s="1">
        <f>[15]KWHtoCC!H25</f>
        <v>105529</v>
      </c>
      <c r="R6" s="1">
        <f>[16]KWHtoCC!H25</f>
        <v>208</v>
      </c>
      <c r="T6" s="2">
        <f t="shared" ref="T6:T28" si="0">SUM(B6:J6,M6:N6,R6)</f>
        <v>198793</v>
      </c>
    </row>
    <row r="7" spans="1:20" x14ac:dyDescent="0.25">
      <c r="A7" t="s">
        <v>3</v>
      </c>
      <c r="B7" s="1">
        <f>[1]KWHtoCC!H38</f>
        <v>0</v>
      </c>
      <c r="C7" s="1">
        <f>[2]KWHtoCC!H38</f>
        <v>124009</v>
      </c>
      <c r="D7" s="1">
        <f>[3]KWHtoCC!H30</f>
        <v>0</v>
      </c>
      <c r="E7" s="1">
        <f>[4]KWHtoCC!H38</f>
        <v>0</v>
      </c>
      <c r="F7" s="1">
        <f>[5]KWHtoCC!H37</f>
        <v>0</v>
      </c>
      <c r="G7" s="1">
        <f>[6]KWHtoCC!H37</f>
        <v>0</v>
      </c>
      <c r="H7" s="1">
        <f>[7]KWHtoCC!H38</f>
        <v>0</v>
      </c>
      <c r="I7" s="1">
        <f>[8]KWHtoCC!H37</f>
        <v>0</v>
      </c>
      <c r="J7" s="1">
        <f>[9]KWHtoCC!H38</f>
        <v>0</v>
      </c>
      <c r="K7" s="1">
        <f>[10]KWHtoCC!H26</f>
        <v>118934</v>
      </c>
      <c r="L7" s="1">
        <f>[11]KWHtoCC!H26</f>
        <v>822739</v>
      </c>
      <c r="M7" s="1">
        <f>[12]KWHtoCC!H26</f>
        <v>61765</v>
      </c>
      <c r="N7" s="1">
        <f>[13]KWHtoCC!H26</f>
        <v>0</v>
      </c>
      <c r="O7" s="1">
        <f>[13]KWHtoCC!S26</f>
        <v>33771</v>
      </c>
      <c r="P7" s="1">
        <f>[14]KWHtoCC!H26</f>
        <v>8133</v>
      </c>
      <c r="Q7" s="1">
        <f>[15]KWHtoCC!H26</f>
        <v>105529</v>
      </c>
      <c r="R7" s="1">
        <f>[16]KWHtoCC!H26</f>
        <v>208</v>
      </c>
      <c r="T7" s="2">
        <f t="shared" si="0"/>
        <v>185982</v>
      </c>
    </row>
    <row r="8" spans="1:20" x14ac:dyDescent="0.25">
      <c r="A8" t="s">
        <v>4</v>
      </c>
      <c r="B8" s="1">
        <f>[1]KWHtoCC!H39</f>
        <v>0</v>
      </c>
      <c r="C8" s="1">
        <f>[2]KWHtoCC!H39</f>
        <v>104179</v>
      </c>
      <c r="D8" s="1">
        <f>[3]KWHtoCC!H31</f>
        <v>0</v>
      </c>
      <c r="E8" s="1">
        <f>[4]KWHtoCC!H39</f>
        <v>0</v>
      </c>
      <c r="F8" s="1">
        <f>[5]KWHtoCC!H38</f>
        <v>0</v>
      </c>
      <c r="G8" s="1">
        <f>[6]KWHtoCC!H38</f>
        <v>0</v>
      </c>
      <c r="H8" s="1">
        <f>[7]KWHtoCC!H39</f>
        <v>0</v>
      </c>
      <c r="I8" s="1">
        <f>[8]KWHtoCC!H38</f>
        <v>0</v>
      </c>
      <c r="J8" s="1">
        <f>[9]KWHtoCC!H39</f>
        <v>0</v>
      </c>
      <c r="K8" s="1">
        <f>[10]KWHtoCC!H27</f>
        <v>118934</v>
      </c>
      <c r="L8" s="1">
        <f>[11]KWHtoCC!H27</f>
        <v>822739</v>
      </c>
      <c r="M8" s="1">
        <f>[12]KWHtoCC!H27</f>
        <v>62009</v>
      </c>
      <c r="N8" s="1">
        <f>[13]KWHtoCC!H27</f>
        <v>0</v>
      </c>
      <c r="O8" s="1">
        <f>[13]KWHtoCC!S27</f>
        <v>33771</v>
      </c>
      <c r="P8" s="1">
        <f>[14]KWHtoCC!H27</f>
        <v>8133</v>
      </c>
      <c r="Q8" s="1">
        <f>[15]KWHtoCC!H27</f>
        <v>105529</v>
      </c>
      <c r="R8" s="1">
        <f>[16]KWHtoCC!H27</f>
        <v>208</v>
      </c>
      <c r="T8" s="2">
        <f t="shared" si="0"/>
        <v>166396</v>
      </c>
    </row>
    <row r="9" spans="1:20" x14ac:dyDescent="0.25">
      <c r="A9" t="s">
        <v>5</v>
      </c>
      <c r="B9" s="1">
        <f>[1]KWHtoCC!H40</f>
        <v>0</v>
      </c>
      <c r="C9" s="1">
        <f>[2]KWHtoCC!H40</f>
        <v>81827</v>
      </c>
      <c r="D9" s="1">
        <f>[3]KWHtoCC!H32</f>
        <v>0</v>
      </c>
      <c r="E9" s="1">
        <f>[4]KWHtoCC!H40</f>
        <v>0</v>
      </c>
      <c r="F9" s="1">
        <f>[5]KWHtoCC!H39</f>
        <v>0</v>
      </c>
      <c r="G9" s="1">
        <f>[6]KWHtoCC!H39</f>
        <v>0</v>
      </c>
      <c r="H9" s="1">
        <f>[7]KWHtoCC!H40</f>
        <v>0</v>
      </c>
      <c r="I9" s="1">
        <f>[8]KWHtoCC!H39</f>
        <v>0</v>
      </c>
      <c r="J9" s="1">
        <f>[9]KWHtoCC!H40</f>
        <v>0</v>
      </c>
      <c r="K9" s="1">
        <f>[10]KWHtoCC!H28</f>
        <v>118934</v>
      </c>
      <c r="L9" s="1">
        <f>[11]KWHtoCC!H28</f>
        <v>822739</v>
      </c>
      <c r="M9" s="1">
        <f>[12]KWHtoCC!H28</f>
        <v>62130</v>
      </c>
      <c r="N9" s="1">
        <f>[13]KWHtoCC!H28</f>
        <v>0</v>
      </c>
      <c r="O9" s="1">
        <f>[13]KWHtoCC!S28</f>
        <v>33771</v>
      </c>
      <c r="P9" s="1">
        <f>[14]KWHtoCC!H28</f>
        <v>8133</v>
      </c>
      <c r="Q9" s="1">
        <f>[15]KWHtoCC!H28</f>
        <v>105529</v>
      </c>
      <c r="R9" s="1">
        <f>[16]KWHtoCC!H28</f>
        <v>208</v>
      </c>
      <c r="T9" s="2">
        <f t="shared" si="0"/>
        <v>144165</v>
      </c>
    </row>
    <row r="10" spans="1:20" x14ac:dyDescent="0.25">
      <c r="A10" t="s">
        <v>6</v>
      </c>
      <c r="B10" s="1">
        <f>[1]KWHtoCC!H41</f>
        <v>0</v>
      </c>
      <c r="C10" s="1">
        <f>[2]KWHtoCC!H41</f>
        <v>96255</v>
      </c>
      <c r="D10" s="4">
        <v>0</v>
      </c>
      <c r="E10" s="1">
        <f>[4]KWHtoCC!H41</f>
        <v>0</v>
      </c>
      <c r="F10" s="1">
        <f>[5]KWHtoCC!H40</f>
        <v>0</v>
      </c>
      <c r="G10" s="1">
        <f>[6]KWHtoCC!H40</f>
        <v>0</v>
      </c>
      <c r="H10" s="1">
        <f>[7]KWHtoCC!H41</f>
        <v>0</v>
      </c>
      <c r="I10" s="1">
        <f>[8]KWHtoCC!H40</f>
        <v>0</v>
      </c>
      <c r="J10" s="1">
        <f>[9]KWHtoCC!H41</f>
        <v>0</v>
      </c>
      <c r="K10" s="1">
        <f>[10]KWHtoCC!H29</f>
        <v>118916</v>
      </c>
      <c r="L10" s="1">
        <f>[11]KWHtoCC!H29</f>
        <v>821502</v>
      </c>
      <c r="M10" s="1">
        <f>[12]KWHtoCC!H29</f>
        <v>62254</v>
      </c>
      <c r="N10" s="1">
        <f>[13]KWHtoCC!H29</f>
        <v>0</v>
      </c>
      <c r="O10" s="1">
        <f>[13]KWHtoCC!S29</f>
        <v>33771</v>
      </c>
      <c r="P10" s="1">
        <f>[14]KWHtoCC!H29</f>
        <v>8133</v>
      </c>
      <c r="Q10" s="1">
        <f>[15]KWHtoCC!H29</f>
        <v>105529</v>
      </c>
      <c r="R10" s="1">
        <f>[16]KWHtoCC!H29</f>
        <v>208</v>
      </c>
      <c r="T10" s="2">
        <f t="shared" si="0"/>
        <v>158717</v>
      </c>
    </row>
    <row r="11" spans="1:20" x14ac:dyDescent="0.25">
      <c r="A11" t="s">
        <v>7</v>
      </c>
      <c r="B11" s="1">
        <f>[1]KWHtoCC!H42</f>
        <v>0</v>
      </c>
      <c r="C11" s="1">
        <f>[2]KWHtoCC!H42</f>
        <v>88079</v>
      </c>
      <c r="D11" s="4">
        <v>0</v>
      </c>
      <c r="E11" s="1">
        <f>[4]KWHtoCC!H42</f>
        <v>0</v>
      </c>
      <c r="F11" s="1">
        <f>[5]KWHtoCC!H41</f>
        <v>0</v>
      </c>
      <c r="G11" s="1">
        <f>[6]KWHtoCC!H41</f>
        <v>0</v>
      </c>
      <c r="H11" s="1">
        <f>[7]KWHtoCC!H42</f>
        <v>0</v>
      </c>
      <c r="I11" s="1">
        <f>[8]KWHtoCC!H41</f>
        <v>0</v>
      </c>
      <c r="J11" s="1">
        <f>[9]KWHtoCC!H42</f>
        <v>0</v>
      </c>
      <c r="K11" s="1">
        <f>[10]KWHtoCC!H30</f>
        <v>118916</v>
      </c>
      <c r="L11" s="1">
        <f>[11]KWHtoCC!H30</f>
        <v>820198</v>
      </c>
      <c r="M11" s="1">
        <f>[12]KWHtoCC!H30</f>
        <v>62471</v>
      </c>
      <c r="N11" s="1">
        <f>[13]KWHtoCC!H30</f>
        <v>0</v>
      </c>
      <c r="O11" s="1">
        <f>[13]KWHtoCC!S30</f>
        <v>33771</v>
      </c>
      <c r="P11" s="1">
        <f>[14]KWHtoCC!H30</f>
        <v>8133</v>
      </c>
      <c r="Q11" s="1">
        <f>[15]KWHtoCC!H30</f>
        <v>105529</v>
      </c>
      <c r="R11" s="1">
        <f>[16]KWHtoCC!H30</f>
        <v>208</v>
      </c>
      <c r="T11" s="2">
        <f t="shared" si="0"/>
        <v>150758</v>
      </c>
    </row>
    <row r="12" spans="1:20" x14ac:dyDescent="0.25">
      <c r="A12" t="s">
        <v>8</v>
      </c>
      <c r="B12" s="1">
        <f>[1]KWHtoCC!H43</f>
        <v>0</v>
      </c>
      <c r="C12" s="1">
        <f>[2]KWHtoCC!H43</f>
        <v>90134</v>
      </c>
      <c r="D12" s="4">
        <v>0</v>
      </c>
      <c r="E12" s="1">
        <f>[4]KWHtoCC!H43</f>
        <v>0</v>
      </c>
      <c r="F12" s="1">
        <f>[5]KWHtoCC!H42</f>
        <v>0</v>
      </c>
      <c r="G12" s="1">
        <f>[6]KWHtoCC!H42</f>
        <v>0</v>
      </c>
      <c r="H12" s="1">
        <f>[7]KWHtoCC!H43</f>
        <v>0</v>
      </c>
      <c r="I12" s="1">
        <f>[8]KWHtoCC!H42</f>
        <v>0</v>
      </c>
      <c r="J12" s="1">
        <f>[9]KWHtoCC!H43</f>
        <v>0</v>
      </c>
      <c r="K12" s="1">
        <f>[10]KWHtoCC!H31</f>
        <v>118933</v>
      </c>
      <c r="L12" s="1">
        <f>[11]KWHtoCC!H31</f>
        <v>819709</v>
      </c>
      <c r="M12" s="1">
        <f>[12]KWHtoCC!H31</f>
        <v>62782</v>
      </c>
      <c r="N12" s="1">
        <f>[13]KWHtoCC!H31</f>
        <v>0</v>
      </c>
      <c r="O12" s="1">
        <f>[13]KWHtoCC!S31</f>
        <v>33771</v>
      </c>
      <c r="P12" s="1">
        <f>[14]KWHtoCC!H31</f>
        <v>8133</v>
      </c>
      <c r="Q12" s="1">
        <f>[15]KWHtoCC!H31</f>
        <v>105529</v>
      </c>
      <c r="R12" s="1">
        <f>[16]KWHtoCC!H31</f>
        <v>208</v>
      </c>
      <c r="T12" s="2">
        <f t="shared" si="0"/>
        <v>153124</v>
      </c>
    </row>
    <row r="13" spans="1:20" x14ac:dyDescent="0.25">
      <c r="A13" t="s">
        <v>9</v>
      </c>
      <c r="B13" s="1">
        <f>[1]KWHtoCC!H44</f>
        <v>0</v>
      </c>
      <c r="C13" s="1">
        <f>[2]KWHtoCC!H44</f>
        <v>132796</v>
      </c>
      <c r="D13" s="4">
        <v>0</v>
      </c>
      <c r="E13" s="1">
        <f>[4]KWHtoCC!H44</f>
        <v>0</v>
      </c>
      <c r="F13" s="1">
        <f>[5]KWHtoCC!H43</f>
        <v>0</v>
      </c>
      <c r="G13" s="1">
        <f>[6]KWHtoCC!H43</f>
        <v>0</v>
      </c>
      <c r="H13" s="1">
        <f>[7]KWHtoCC!H44</f>
        <v>0</v>
      </c>
      <c r="I13" s="1">
        <f>[8]KWHtoCC!H43</f>
        <v>0</v>
      </c>
      <c r="J13" s="1">
        <f>[9]KWHtoCC!H44</f>
        <v>0</v>
      </c>
      <c r="K13" s="1">
        <f>[10]KWHtoCC!H32</f>
        <v>119074</v>
      </c>
      <c r="L13" s="1">
        <f>[11]KWHtoCC!H32</f>
        <v>819436</v>
      </c>
      <c r="M13" s="1">
        <f>[12]KWHtoCC!H32</f>
        <v>62982</v>
      </c>
      <c r="N13" s="1">
        <f>[13]KWHtoCC!H32</f>
        <v>0</v>
      </c>
      <c r="O13" s="1">
        <f>[13]KWHtoCC!S32</f>
        <v>33771</v>
      </c>
      <c r="P13" s="1">
        <f>[14]KWHtoCC!H32</f>
        <v>8133</v>
      </c>
      <c r="Q13" s="1">
        <f>[15]KWHtoCC!H32</f>
        <v>105529</v>
      </c>
      <c r="R13" s="1">
        <f>[16]KWHtoCC!H32</f>
        <v>208</v>
      </c>
      <c r="T13" s="2">
        <f t="shared" si="0"/>
        <v>195986</v>
      </c>
    </row>
    <row r="14" spans="1:20" x14ac:dyDescent="0.25">
      <c r="A14" t="s">
        <v>10</v>
      </c>
      <c r="B14" s="1">
        <f>[1]KWHtoCC!H45</f>
        <v>0</v>
      </c>
      <c r="C14" s="1">
        <f>[2]KWHtoCC!H45</f>
        <v>117242</v>
      </c>
      <c r="D14" s="1">
        <f>[3]KWHtoCC!H33</f>
        <v>0</v>
      </c>
      <c r="E14" s="1">
        <f>[4]KWHtoCC!H45</f>
        <v>0</v>
      </c>
      <c r="F14" s="1">
        <f>[5]KWHtoCC!H44</f>
        <v>0</v>
      </c>
      <c r="G14" s="1">
        <f>[6]KWHtoCC!H44</f>
        <v>0</v>
      </c>
      <c r="H14" s="1">
        <f>[7]KWHtoCC!H45</f>
        <v>0</v>
      </c>
      <c r="I14" s="1">
        <f>[8]KWHtoCC!H44</f>
        <v>0</v>
      </c>
      <c r="J14" s="1">
        <f>[9]KWHtoCC!H45</f>
        <v>0</v>
      </c>
      <c r="K14" s="1">
        <f>[10]KWHtoCC!H33</f>
        <v>119074</v>
      </c>
      <c r="L14" s="1">
        <f>[11]KWHtoCC!H33</f>
        <v>819404</v>
      </c>
      <c r="M14" s="1">
        <f>[12]KWHtoCC!H33</f>
        <v>63282</v>
      </c>
      <c r="N14" s="1">
        <f>[13]KWHtoCC!H33</f>
        <v>0</v>
      </c>
      <c r="O14" s="1">
        <f>[13]KWHtoCC!S33</f>
        <v>33771</v>
      </c>
      <c r="P14" s="1">
        <f>[14]KWHtoCC!H33</f>
        <v>8133</v>
      </c>
      <c r="Q14" s="1">
        <f>[15]KWHtoCC!H33</f>
        <v>105529</v>
      </c>
      <c r="R14" s="1">
        <f>[16]KWHtoCC!H33</f>
        <v>208</v>
      </c>
      <c r="T14" s="2">
        <f t="shared" si="0"/>
        <v>180732</v>
      </c>
    </row>
    <row r="15" spans="1:20" x14ac:dyDescent="0.25">
      <c r="A15" t="s">
        <v>11</v>
      </c>
      <c r="B15" s="1">
        <f>[1]KWHtoCC!H46</f>
        <v>0</v>
      </c>
      <c r="C15" s="1">
        <f>[2]KWHtoCC!H46</f>
        <v>126852</v>
      </c>
      <c r="D15" s="1">
        <f>[3]KWHtoCC!H34</f>
        <v>0</v>
      </c>
      <c r="E15" s="1">
        <f>[4]KWHtoCC!H46</f>
        <v>0</v>
      </c>
      <c r="F15" s="1">
        <f>[5]KWHtoCC!H45</f>
        <v>0</v>
      </c>
      <c r="G15" s="1">
        <f>[6]KWHtoCC!H45</f>
        <v>0</v>
      </c>
      <c r="H15" s="1">
        <f>[7]KWHtoCC!H46</f>
        <v>0</v>
      </c>
      <c r="I15" s="1">
        <f>[8]KWHtoCC!H45</f>
        <v>0</v>
      </c>
      <c r="J15" s="1">
        <f>[9]KWHtoCC!H46</f>
        <v>0</v>
      </c>
      <c r="K15" s="1">
        <f>[10]KWHtoCC!H34</f>
        <v>119074</v>
      </c>
      <c r="L15" s="1">
        <f>[11]KWHtoCC!H34</f>
        <v>819220</v>
      </c>
      <c r="M15" s="1">
        <f>[12]KWHtoCC!H34</f>
        <v>63658</v>
      </c>
      <c r="N15" s="1">
        <f>[13]KWHtoCC!H34</f>
        <v>0</v>
      </c>
      <c r="O15" s="1">
        <f>[13]KWHtoCC!S34</f>
        <v>33771</v>
      </c>
      <c r="P15" s="1">
        <f>[14]KWHtoCC!H34</f>
        <v>8133</v>
      </c>
      <c r="Q15" s="1">
        <f>[15]KWHtoCC!H34</f>
        <v>105529</v>
      </c>
      <c r="R15" s="1">
        <f>[16]KWHtoCC!H34</f>
        <v>208</v>
      </c>
      <c r="T15" s="2">
        <f t="shared" si="0"/>
        <v>190718</v>
      </c>
    </row>
    <row r="16" spans="1:20" x14ac:dyDescent="0.25">
      <c r="A16" t="s">
        <v>12</v>
      </c>
      <c r="B16" s="1">
        <f>[1]KWHtoCC!H47</f>
        <v>0</v>
      </c>
      <c r="C16" s="1">
        <f>[2]KWHtoCC!H47</f>
        <v>162216</v>
      </c>
      <c r="D16" s="1">
        <f>[3]KWHtoCC!H35</f>
        <v>0</v>
      </c>
      <c r="E16" s="1">
        <f>[4]KWHtoCC!H47</f>
        <v>0</v>
      </c>
      <c r="F16" s="1">
        <f>[5]KWHtoCC!H46</f>
        <v>0</v>
      </c>
      <c r="G16" s="1">
        <f>[6]KWHtoCC!H46</f>
        <v>0</v>
      </c>
      <c r="H16" s="1">
        <f>[7]KWHtoCC!H47</f>
        <v>0</v>
      </c>
      <c r="I16" s="1">
        <f>[8]KWHtoCC!H46</f>
        <v>0</v>
      </c>
      <c r="J16" s="1">
        <f>[9]KWHtoCC!H47</f>
        <v>0</v>
      </c>
      <c r="K16" s="1">
        <f>[10]KWHtoCC!H35</f>
        <v>119074</v>
      </c>
      <c r="L16" s="1">
        <f>[11]KWHtoCC!H35</f>
        <v>819158</v>
      </c>
      <c r="M16" s="1">
        <f>[12]KWHtoCC!H35</f>
        <v>64153</v>
      </c>
      <c r="N16" s="1">
        <f>[13]KWHtoCC!H35</f>
        <v>0</v>
      </c>
      <c r="O16" s="1">
        <f>[13]KWHtoCC!S35</f>
        <v>33771</v>
      </c>
      <c r="P16" s="1">
        <f>[14]KWHtoCC!H35</f>
        <v>8133</v>
      </c>
      <c r="Q16" s="1">
        <f>[15]KWHtoCC!H35</f>
        <v>105529</v>
      </c>
      <c r="R16" s="1">
        <f>[16]KWHtoCC!H35</f>
        <v>208</v>
      </c>
      <c r="T16" s="2">
        <f t="shared" si="0"/>
        <v>226577</v>
      </c>
    </row>
    <row r="17" spans="1:20" x14ac:dyDescent="0.25">
      <c r="A17" s="7">
        <v>42736</v>
      </c>
      <c r="B17" s="1">
        <f>[1]KWHtoCC!H48</f>
        <v>0</v>
      </c>
      <c r="C17" s="1">
        <f>[2]KWHtoCC!H48</f>
        <v>153431</v>
      </c>
      <c r="D17" s="1">
        <f>[3]KWHtoCC!H36</f>
        <v>0</v>
      </c>
      <c r="E17" s="1">
        <f>[4]KWHtoCC!H48</f>
        <v>0</v>
      </c>
      <c r="F17" s="1">
        <f>[5]KWHtoCC!H47</f>
        <v>0</v>
      </c>
      <c r="G17" s="1">
        <f>[6]KWHtoCC!H47</f>
        <v>0</v>
      </c>
      <c r="H17" s="1">
        <f>[7]KWHtoCC!H48</f>
        <v>0</v>
      </c>
      <c r="I17" s="1">
        <f>[8]KWHtoCC!H47</f>
        <v>0</v>
      </c>
      <c r="J17" s="1">
        <f>[9]KWHtoCC!H48</f>
        <v>0</v>
      </c>
      <c r="K17" s="1">
        <f>[17]KWHtoCC!H24</f>
        <v>119605</v>
      </c>
      <c r="L17" s="1">
        <f>[18]KWHtoCC!H24</f>
        <v>809676</v>
      </c>
      <c r="M17" s="1">
        <f>[19]KWHtoCC!H24</f>
        <v>67163</v>
      </c>
      <c r="N17" s="1">
        <f>[20]KWHtoCC!H24</f>
        <v>0</v>
      </c>
      <c r="O17" s="1">
        <f>[20]KWHtoCC!S24</f>
        <v>33771</v>
      </c>
      <c r="P17" s="1">
        <f>[21]KWHtoCC!H24</f>
        <v>8133</v>
      </c>
      <c r="Q17" s="1">
        <f>[22]KWHtoCC!H24</f>
        <v>105529</v>
      </c>
      <c r="R17" s="1">
        <f>[23]KWHtoCC!H24</f>
        <v>0</v>
      </c>
      <c r="T17" s="2">
        <f t="shared" si="0"/>
        <v>220594</v>
      </c>
    </row>
    <row r="18" spans="1:20" x14ac:dyDescent="0.25">
      <c r="A18" s="7">
        <v>42767</v>
      </c>
      <c r="B18" s="1">
        <f>[1]KWHtoCC!H49</f>
        <v>0</v>
      </c>
      <c r="C18" s="1">
        <f>[2]KWHtoCC!H49</f>
        <v>133721</v>
      </c>
      <c r="D18" s="1">
        <f>[3]KWHtoCC!H37</f>
        <v>0</v>
      </c>
      <c r="E18" s="1">
        <f>[4]KWHtoCC!H49</f>
        <v>0</v>
      </c>
      <c r="F18" s="1">
        <f>[5]KWHtoCC!H48</f>
        <v>0</v>
      </c>
      <c r="G18" s="1">
        <f>[6]KWHtoCC!H48</f>
        <v>0</v>
      </c>
      <c r="H18" s="1">
        <f>[7]KWHtoCC!H49</f>
        <v>0</v>
      </c>
      <c r="I18" s="1">
        <f>[8]KWHtoCC!H48</f>
        <v>0</v>
      </c>
      <c r="J18" s="1">
        <f>[9]KWHtoCC!H49</f>
        <v>0</v>
      </c>
      <c r="K18" s="1">
        <f>[17]KWHtoCC!H25</f>
        <v>119605</v>
      </c>
      <c r="L18" s="1">
        <f>[18]KWHtoCC!H25</f>
        <v>809676</v>
      </c>
      <c r="M18" s="1">
        <f>[19]KWHtoCC!H25</f>
        <v>67359</v>
      </c>
      <c r="N18" s="1">
        <f>[20]KWHtoCC!H25</f>
        <v>0</v>
      </c>
      <c r="O18" s="1">
        <f>[20]KWHtoCC!S25</f>
        <v>33771</v>
      </c>
      <c r="P18" s="1">
        <f>[21]KWHtoCC!H25</f>
        <v>8133</v>
      </c>
      <c r="Q18" s="1">
        <f>[22]KWHtoCC!H25</f>
        <v>105529</v>
      </c>
      <c r="R18" s="1">
        <f>[23]KWHtoCC!H25</f>
        <v>0</v>
      </c>
      <c r="T18" s="2">
        <f t="shared" si="0"/>
        <v>201080</v>
      </c>
    </row>
    <row r="19" spans="1:20" x14ac:dyDescent="0.25">
      <c r="A19" s="7">
        <v>42795</v>
      </c>
      <c r="B19" s="1">
        <f>[1]KWHtoCC!H50</f>
        <v>0</v>
      </c>
      <c r="C19" s="1">
        <f>[2]KWHtoCC!H50</f>
        <v>98039</v>
      </c>
      <c r="D19" s="1">
        <f>[3]KWHtoCC!H38</f>
        <v>0</v>
      </c>
      <c r="E19" s="1">
        <f>[4]KWHtoCC!H50</f>
        <v>0</v>
      </c>
      <c r="F19" s="1">
        <f>[5]KWHtoCC!H49</f>
        <v>0</v>
      </c>
      <c r="G19" s="1">
        <f>[6]KWHtoCC!H49</f>
        <v>0</v>
      </c>
      <c r="H19" s="1">
        <f>[7]KWHtoCC!H50</f>
        <v>0</v>
      </c>
      <c r="I19" s="1">
        <f>[8]KWHtoCC!H49</f>
        <v>0</v>
      </c>
      <c r="J19" s="1">
        <f>[9]KWHtoCC!H50</f>
        <v>0</v>
      </c>
      <c r="K19" s="1">
        <f>[17]KWHtoCC!H26</f>
        <v>119605</v>
      </c>
      <c r="L19" s="1">
        <f>[18]KWHtoCC!H26</f>
        <v>809676</v>
      </c>
      <c r="M19" s="1">
        <f>[19]KWHtoCC!H26</f>
        <v>68055</v>
      </c>
      <c r="N19" s="1">
        <f>[20]KWHtoCC!H26</f>
        <v>0</v>
      </c>
      <c r="O19" s="1">
        <f>[20]KWHtoCC!S26</f>
        <v>33771</v>
      </c>
      <c r="P19" s="1">
        <f>[21]KWHtoCC!H26</f>
        <v>8133</v>
      </c>
      <c r="Q19" s="1">
        <f>[22]KWHtoCC!H26</f>
        <v>105529</v>
      </c>
      <c r="R19" s="1">
        <f>[23]KWHtoCC!H26</f>
        <v>0</v>
      </c>
      <c r="T19" s="2">
        <f t="shared" si="0"/>
        <v>166094</v>
      </c>
    </row>
    <row r="20" spans="1:20" x14ac:dyDescent="0.25">
      <c r="A20" s="7">
        <v>42826</v>
      </c>
      <c r="B20" s="1">
        <f>[1]KWHtoCC!H51</f>
        <v>0</v>
      </c>
      <c r="C20" s="1">
        <f>[2]KWHtoCC!H51</f>
        <v>110985</v>
      </c>
      <c r="D20" s="1">
        <f>[3]KWHtoCC!H39</f>
        <v>0</v>
      </c>
      <c r="E20" s="1">
        <f>[4]KWHtoCC!H51</f>
        <v>0</v>
      </c>
      <c r="F20" s="1">
        <f>[5]KWHtoCC!H50</f>
        <v>0</v>
      </c>
      <c r="G20" s="1">
        <f>[6]KWHtoCC!H50</f>
        <v>0</v>
      </c>
      <c r="H20" s="1">
        <f>[7]KWHtoCC!H51</f>
        <v>0</v>
      </c>
      <c r="I20" s="1">
        <f>[8]KWHtoCC!H50</f>
        <v>0</v>
      </c>
      <c r="J20" s="1">
        <f>[9]KWHtoCC!H51</f>
        <v>0</v>
      </c>
      <c r="K20" s="1">
        <f>[17]KWHtoCC!H27</f>
        <v>119635</v>
      </c>
      <c r="L20" s="1">
        <f>[18]KWHtoCC!H27</f>
        <v>809676</v>
      </c>
      <c r="M20" s="1">
        <f>[19]KWHtoCC!H27</f>
        <v>66201</v>
      </c>
      <c r="N20" s="1">
        <f>[20]KWHtoCC!H27</f>
        <v>0</v>
      </c>
      <c r="O20" s="1">
        <f>[20]KWHtoCC!S27</f>
        <v>33771</v>
      </c>
      <c r="P20" s="1">
        <f>[21]KWHtoCC!H27</f>
        <v>8133</v>
      </c>
      <c r="Q20" s="1">
        <f>[22]KWHtoCC!H27</f>
        <v>105529</v>
      </c>
      <c r="R20" s="1">
        <f>[23]KWHtoCC!H27</f>
        <v>0</v>
      </c>
      <c r="T20" s="2">
        <f t="shared" si="0"/>
        <v>177186</v>
      </c>
    </row>
    <row r="21" spans="1:20" x14ac:dyDescent="0.25">
      <c r="A21" s="7">
        <v>42856</v>
      </c>
      <c r="B21" s="1">
        <f>[1]KWHtoCC!H52</f>
        <v>0</v>
      </c>
      <c r="C21" s="1">
        <f>[2]KWHtoCC!H52</f>
        <v>100756</v>
      </c>
      <c r="D21" s="1">
        <f>[3]KWHtoCC!H40</f>
        <v>0</v>
      </c>
      <c r="E21" s="1">
        <f>[4]KWHtoCC!H52</f>
        <v>0</v>
      </c>
      <c r="F21" s="1">
        <f>[5]KWHtoCC!H51</f>
        <v>0</v>
      </c>
      <c r="G21" s="1">
        <f>[6]KWHtoCC!H51</f>
        <v>0</v>
      </c>
      <c r="H21" s="1">
        <f>[7]KWHtoCC!H52</f>
        <v>0</v>
      </c>
      <c r="I21" s="1">
        <f>[8]KWHtoCC!H51</f>
        <v>0</v>
      </c>
      <c r="J21" s="1">
        <f>[9]KWHtoCC!H52</f>
        <v>0</v>
      </c>
      <c r="K21" s="1">
        <f>[17]KWHtoCC!H28</f>
        <v>119751</v>
      </c>
      <c r="L21" s="1">
        <f>[18]KWHtoCC!H28</f>
        <v>805420</v>
      </c>
      <c r="M21" s="1">
        <f>[19]KWHtoCC!H28</f>
        <v>67625</v>
      </c>
      <c r="N21" s="1">
        <f>[20]KWHtoCC!H28</f>
        <v>0</v>
      </c>
      <c r="O21" s="1">
        <f>[20]KWHtoCC!S28</f>
        <v>33771</v>
      </c>
      <c r="P21" s="1">
        <f>[21]KWHtoCC!H28</f>
        <v>8133</v>
      </c>
      <c r="Q21" s="1">
        <f>[22]KWHtoCC!H28</f>
        <v>105529</v>
      </c>
      <c r="R21" s="1">
        <f>[23]KWHtoCC!H28</f>
        <v>0</v>
      </c>
      <c r="T21" s="2">
        <f t="shared" si="0"/>
        <v>168381</v>
      </c>
    </row>
    <row r="22" spans="1:20" x14ac:dyDescent="0.25">
      <c r="A22" s="7">
        <v>42887</v>
      </c>
      <c r="B22" s="1">
        <f>[1]KWHtoCC!H53</f>
        <v>0</v>
      </c>
      <c r="C22" s="1">
        <f>[2]KWHtoCC!H53</f>
        <v>0</v>
      </c>
      <c r="D22" s="4">
        <v>0</v>
      </c>
      <c r="E22" s="1">
        <f>[4]KWHtoCC!H53</f>
        <v>0</v>
      </c>
      <c r="F22" s="1">
        <f>[5]KWHtoCC!H52</f>
        <v>0</v>
      </c>
      <c r="G22" s="1">
        <f>[6]KWHtoCC!H52</f>
        <v>0</v>
      </c>
      <c r="H22" s="1">
        <f>[7]KWHtoCC!H53</f>
        <v>0</v>
      </c>
      <c r="I22" s="1">
        <f>[8]KWHtoCC!H52</f>
        <v>0</v>
      </c>
      <c r="J22" s="1">
        <f>[9]KWHtoCC!H53</f>
        <v>0</v>
      </c>
      <c r="K22" s="1">
        <f>[17]KWHtoCC!H29</f>
        <v>0</v>
      </c>
      <c r="L22" s="1">
        <f>[18]KWHtoCC!H29</f>
        <v>0</v>
      </c>
      <c r="M22" s="1">
        <f>[19]KWHtoCC!H29</f>
        <v>0</v>
      </c>
      <c r="N22" s="1">
        <f>[20]KWHtoCC!H29</f>
        <v>0</v>
      </c>
      <c r="O22" s="1">
        <f>[20]KWHtoCC!S29</f>
        <v>0</v>
      </c>
      <c r="P22" s="1">
        <f>[21]KWHtoCC!H29</f>
        <v>0</v>
      </c>
      <c r="Q22" s="1">
        <f>[22]KWHtoCC!H29</f>
        <v>0</v>
      </c>
      <c r="R22" s="1">
        <f>[23]KWHtoCC!H29</f>
        <v>0</v>
      </c>
      <c r="T22" s="2">
        <f t="shared" si="0"/>
        <v>0</v>
      </c>
    </row>
    <row r="23" spans="1:20" x14ac:dyDescent="0.25">
      <c r="A23" s="7">
        <v>42917</v>
      </c>
      <c r="B23" s="1">
        <f>[1]KWHtoCC!H54</f>
        <v>0</v>
      </c>
      <c r="C23" s="1">
        <f>[2]KWHtoCC!H54</f>
        <v>0</v>
      </c>
      <c r="D23" s="4">
        <v>0</v>
      </c>
      <c r="E23" s="1">
        <f>[4]KWHtoCC!H54</f>
        <v>0</v>
      </c>
      <c r="F23" s="1">
        <f>[5]KWHtoCC!H53</f>
        <v>0</v>
      </c>
      <c r="G23" s="1">
        <f>[6]KWHtoCC!H53</f>
        <v>0</v>
      </c>
      <c r="H23" s="1">
        <f>[7]KWHtoCC!H54</f>
        <v>0</v>
      </c>
      <c r="I23" s="1">
        <f>[8]KWHtoCC!H53</f>
        <v>0</v>
      </c>
      <c r="J23" s="1">
        <f>[9]KWHtoCC!H54</f>
        <v>0</v>
      </c>
      <c r="K23" s="1">
        <f>[17]KWHtoCC!H30</f>
        <v>0</v>
      </c>
      <c r="L23" s="1">
        <f>[18]KWHtoCC!H30</f>
        <v>0</v>
      </c>
      <c r="M23" s="1">
        <f>[19]KWHtoCC!H30</f>
        <v>0</v>
      </c>
      <c r="N23" s="1">
        <f>[20]KWHtoCC!H30</f>
        <v>0</v>
      </c>
      <c r="O23" s="1">
        <f>[20]KWHtoCC!S30</f>
        <v>0</v>
      </c>
      <c r="P23" s="1">
        <f>[21]KWHtoCC!H30</f>
        <v>0</v>
      </c>
      <c r="Q23" s="1">
        <f>[22]KWHtoCC!H30</f>
        <v>0</v>
      </c>
      <c r="R23" s="1">
        <f>[23]KWHtoCC!H30</f>
        <v>0</v>
      </c>
      <c r="T23" s="2">
        <f t="shared" si="0"/>
        <v>0</v>
      </c>
    </row>
    <row r="24" spans="1:20" x14ac:dyDescent="0.25">
      <c r="A24" s="7">
        <v>42948</v>
      </c>
      <c r="B24" s="1">
        <f>[1]KWHtoCC!H55</f>
        <v>0</v>
      </c>
      <c r="C24" s="1">
        <f>[2]KWHtoCC!H55</f>
        <v>0</v>
      </c>
      <c r="D24" s="4">
        <v>0</v>
      </c>
      <c r="E24" s="1">
        <f>[4]KWHtoCC!H55</f>
        <v>0</v>
      </c>
      <c r="F24" s="1">
        <f>[5]KWHtoCC!H54</f>
        <v>0</v>
      </c>
      <c r="G24" s="1">
        <f>[6]KWHtoCC!H54</f>
        <v>0</v>
      </c>
      <c r="H24" s="1">
        <f>[7]KWHtoCC!H55</f>
        <v>0</v>
      </c>
      <c r="I24" s="1">
        <f>[8]KWHtoCC!H54</f>
        <v>0</v>
      </c>
      <c r="J24" s="1">
        <f>[9]KWHtoCC!H55</f>
        <v>0</v>
      </c>
      <c r="K24" s="1">
        <f>[17]KWHtoCC!H31</f>
        <v>0</v>
      </c>
      <c r="L24" s="1">
        <f>[18]KWHtoCC!H31</f>
        <v>0</v>
      </c>
      <c r="M24" s="1">
        <f>[19]KWHtoCC!H31</f>
        <v>0</v>
      </c>
      <c r="N24" s="1">
        <f>[20]KWHtoCC!H31</f>
        <v>0</v>
      </c>
      <c r="O24" s="1">
        <f>[20]KWHtoCC!S31</f>
        <v>0</v>
      </c>
      <c r="P24" s="1">
        <f>[21]KWHtoCC!H31</f>
        <v>0</v>
      </c>
      <c r="Q24" s="1">
        <f>[22]KWHtoCC!H31</f>
        <v>0</v>
      </c>
      <c r="R24" s="1">
        <f>[23]KWHtoCC!H31</f>
        <v>0</v>
      </c>
      <c r="T24" s="2">
        <f t="shared" si="0"/>
        <v>0</v>
      </c>
    </row>
    <row r="25" spans="1:20" x14ac:dyDescent="0.25">
      <c r="A25" s="7">
        <v>42979</v>
      </c>
      <c r="B25" s="1">
        <f>[1]KWHtoCC!H56</f>
        <v>0</v>
      </c>
      <c r="C25" s="1">
        <f>[2]KWHtoCC!H56</f>
        <v>0</v>
      </c>
      <c r="D25" s="4">
        <v>0</v>
      </c>
      <c r="E25" s="1">
        <f>[4]KWHtoCC!H56</f>
        <v>0</v>
      </c>
      <c r="F25" s="1">
        <f>[5]KWHtoCC!H55</f>
        <v>0</v>
      </c>
      <c r="G25" s="1">
        <f>[6]KWHtoCC!H55</f>
        <v>0</v>
      </c>
      <c r="H25" s="1">
        <f>[7]KWHtoCC!H56</f>
        <v>0</v>
      </c>
      <c r="I25" s="1">
        <f>[8]KWHtoCC!H55</f>
        <v>0</v>
      </c>
      <c r="J25" s="1">
        <f>[9]KWHtoCC!H56</f>
        <v>0</v>
      </c>
      <c r="K25" s="1">
        <f>[17]KWHtoCC!H32</f>
        <v>0</v>
      </c>
      <c r="L25" s="1">
        <f>[18]KWHtoCC!H32</f>
        <v>0</v>
      </c>
      <c r="M25" s="1">
        <f>[19]KWHtoCC!H32</f>
        <v>0</v>
      </c>
      <c r="N25" s="1">
        <f>[20]KWHtoCC!H32</f>
        <v>0</v>
      </c>
      <c r="O25" s="1">
        <f>[20]KWHtoCC!S32</f>
        <v>0</v>
      </c>
      <c r="P25" s="1">
        <f>[21]KWHtoCC!H32</f>
        <v>0</v>
      </c>
      <c r="Q25" s="1">
        <f>[22]KWHtoCC!H32</f>
        <v>0</v>
      </c>
      <c r="R25" s="1">
        <f>[23]KWHtoCC!H32</f>
        <v>0</v>
      </c>
      <c r="T25" s="2">
        <f t="shared" si="0"/>
        <v>0</v>
      </c>
    </row>
    <row r="26" spans="1:20" x14ac:dyDescent="0.25">
      <c r="A26" s="7">
        <v>43009</v>
      </c>
      <c r="B26" s="1">
        <f>[1]KWHtoCC!H57</f>
        <v>0</v>
      </c>
      <c r="C26" s="1">
        <f>[2]KWHtoCC!H57</f>
        <v>0</v>
      </c>
      <c r="D26" s="1">
        <f>[3]KWHtoCC!H41</f>
        <v>0</v>
      </c>
      <c r="E26" s="1">
        <f>[4]KWHtoCC!H57</f>
        <v>0</v>
      </c>
      <c r="F26" s="1">
        <f>[5]KWHtoCC!H56</f>
        <v>0</v>
      </c>
      <c r="G26" s="1">
        <f>[6]KWHtoCC!H56</f>
        <v>0</v>
      </c>
      <c r="H26" s="1">
        <f>[7]KWHtoCC!H57</f>
        <v>0</v>
      </c>
      <c r="I26" s="1">
        <f>[8]KWHtoCC!H56</f>
        <v>0</v>
      </c>
      <c r="J26" s="1">
        <f>[9]KWHtoCC!H57</f>
        <v>0</v>
      </c>
      <c r="K26" s="1">
        <f>[17]KWHtoCC!H33</f>
        <v>0</v>
      </c>
      <c r="L26" s="1">
        <f>[18]KWHtoCC!H33</f>
        <v>0</v>
      </c>
      <c r="M26" s="1">
        <f>[19]KWHtoCC!H33</f>
        <v>0</v>
      </c>
      <c r="N26" s="1">
        <f>[20]KWHtoCC!H33</f>
        <v>0</v>
      </c>
      <c r="O26" s="1">
        <f>[20]KWHtoCC!S33</f>
        <v>0</v>
      </c>
      <c r="P26" s="1">
        <f>[21]KWHtoCC!H33</f>
        <v>0</v>
      </c>
      <c r="Q26" s="1">
        <f>[22]KWHtoCC!H33</f>
        <v>0</v>
      </c>
      <c r="R26" s="1">
        <f>[23]KWHtoCC!H33</f>
        <v>0</v>
      </c>
      <c r="T26" s="2">
        <f t="shared" si="0"/>
        <v>0</v>
      </c>
    </row>
    <row r="27" spans="1:20" x14ac:dyDescent="0.25">
      <c r="A27" s="7">
        <v>43040</v>
      </c>
      <c r="B27" s="1">
        <f>[1]KWHtoCC!H58</f>
        <v>0</v>
      </c>
      <c r="C27" s="1">
        <f>[2]KWHtoCC!H58</f>
        <v>0</v>
      </c>
      <c r="D27" s="1">
        <f>[3]KWHtoCC!H42</f>
        <v>0</v>
      </c>
      <c r="E27" s="1">
        <f>[4]KWHtoCC!H58</f>
        <v>0</v>
      </c>
      <c r="F27" s="1">
        <f>[5]KWHtoCC!H57</f>
        <v>0</v>
      </c>
      <c r="G27" s="1">
        <f>[6]KWHtoCC!H57</f>
        <v>0</v>
      </c>
      <c r="H27" s="1">
        <f>[7]KWHtoCC!H58</f>
        <v>0</v>
      </c>
      <c r="I27" s="1">
        <f>[8]KWHtoCC!H57</f>
        <v>0</v>
      </c>
      <c r="J27" s="1">
        <f>[9]KWHtoCC!H58</f>
        <v>0</v>
      </c>
      <c r="K27" s="1">
        <f>[17]KWHtoCC!H34</f>
        <v>0</v>
      </c>
      <c r="L27" s="1">
        <f>[18]KWHtoCC!H34</f>
        <v>0</v>
      </c>
      <c r="M27" s="1">
        <f>[19]KWHtoCC!H34</f>
        <v>0</v>
      </c>
      <c r="N27" s="1">
        <f>[20]KWHtoCC!H34</f>
        <v>0</v>
      </c>
      <c r="O27" s="1">
        <f>[20]KWHtoCC!S34</f>
        <v>0</v>
      </c>
      <c r="P27" s="1">
        <f>[21]KWHtoCC!H34</f>
        <v>0</v>
      </c>
      <c r="Q27" s="1">
        <f>[22]KWHtoCC!H34</f>
        <v>0</v>
      </c>
      <c r="R27" s="1">
        <f>[23]KWHtoCC!H34</f>
        <v>0</v>
      </c>
      <c r="T27" s="2">
        <f t="shared" si="0"/>
        <v>0</v>
      </c>
    </row>
    <row r="28" spans="1:20" x14ac:dyDescent="0.25">
      <c r="A28" s="7">
        <v>43070</v>
      </c>
      <c r="B28" s="1">
        <f>[1]KWHtoCC!H59</f>
        <v>0</v>
      </c>
      <c r="C28" s="1">
        <f>[2]KWHtoCC!H59</f>
        <v>0</v>
      </c>
      <c r="D28" s="1">
        <f>[3]KWHtoCC!H43</f>
        <v>0</v>
      </c>
      <c r="E28" s="1">
        <f>[4]KWHtoCC!H59</f>
        <v>0</v>
      </c>
      <c r="F28" s="1">
        <f>[5]KWHtoCC!H58</f>
        <v>0</v>
      </c>
      <c r="G28" s="1">
        <f>[6]KWHtoCC!H58</f>
        <v>0</v>
      </c>
      <c r="H28" s="1">
        <f>[7]KWHtoCC!H59</f>
        <v>0</v>
      </c>
      <c r="I28" s="1">
        <f>[8]KWHtoCC!H58</f>
        <v>0</v>
      </c>
      <c r="J28" s="1">
        <f>[9]KWHtoCC!H59</f>
        <v>0</v>
      </c>
      <c r="K28" s="1">
        <f>[17]KWHtoCC!H35</f>
        <v>0</v>
      </c>
      <c r="L28" s="1">
        <f>[18]KWHtoCC!H35</f>
        <v>0</v>
      </c>
      <c r="M28" s="1">
        <f>[19]KWHtoCC!H35</f>
        <v>0</v>
      </c>
      <c r="N28" s="1">
        <f>[20]KWHtoCC!H35</f>
        <v>0</v>
      </c>
      <c r="O28" s="1">
        <f>[20]KWHtoCC!S35</f>
        <v>0</v>
      </c>
      <c r="P28" s="1">
        <f>[21]KWHtoCC!H35</f>
        <v>0</v>
      </c>
      <c r="Q28" s="1">
        <f>[22]KWHtoCC!H35</f>
        <v>0</v>
      </c>
      <c r="R28" s="1">
        <f>[23]KWHtoCC!H35</f>
        <v>0</v>
      </c>
      <c r="T28" s="2">
        <f t="shared" si="0"/>
        <v>0</v>
      </c>
    </row>
    <row r="29" spans="1:20" x14ac:dyDescent="0.25">
      <c r="D29" s="1"/>
    </row>
    <row r="31" spans="1:20" x14ac:dyDescent="0.25">
      <c r="B31" t="s">
        <v>22</v>
      </c>
    </row>
    <row r="32" spans="1:20" x14ac:dyDescent="0.25">
      <c r="A32" t="s">
        <v>21</v>
      </c>
      <c r="B32" t="s">
        <v>0</v>
      </c>
      <c r="C32" t="s">
        <v>23</v>
      </c>
      <c r="D32" t="s">
        <v>24</v>
      </c>
      <c r="E32" t="s">
        <v>25</v>
      </c>
      <c r="F32" t="s">
        <v>26</v>
      </c>
      <c r="G32" t="s">
        <v>27</v>
      </c>
      <c r="H32" t="s">
        <v>28</v>
      </c>
      <c r="I32" t="s">
        <v>29</v>
      </c>
      <c r="J32" t="s">
        <v>30</v>
      </c>
      <c r="K32" t="s">
        <v>31</v>
      </c>
      <c r="L32" t="s">
        <v>14</v>
      </c>
      <c r="M32" t="s">
        <v>32</v>
      </c>
      <c r="N32" t="s">
        <v>33</v>
      </c>
      <c r="O32" t="s">
        <v>34</v>
      </c>
      <c r="P32" t="s">
        <v>35</v>
      </c>
      <c r="Q32" t="s">
        <v>36</v>
      </c>
      <c r="R32" t="s">
        <v>41</v>
      </c>
      <c r="T32" t="s">
        <v>13</v>
      </c>
    </row>
    <row r="33" spans="1:20" x14ac:dyDescent="0.25">
      <c r="A33" t="s">
        <v>1</v>
      </c>
      <c r="B33" s="11">
        <f t="shared" ref="B33:B46" si="1">B5/$T5</f>
        <v>0</v>
      </c>
      <c r="C33" s="11">
        <f t="shared" ref="C33:J33" si="2">C5/$T5</f>
        <v>0.72776053215077607</v>
      </c>
      <c r="D33" s="11">
        <f t="shared" si="2"/>
        <v>0</v>
      </c>
      <c r="E33" s="11">
        <f t="shared" si="2"/>
        <v>0</v>
      </c>
      <c r="F33" s="11">
        <f t="shared" si="2"/>
        <v>0</v>
      </c>
      <c r="G33" s="11">
        <f t="shared" si="2"/>
        <v>0</v>
      </c>
      <c r="H33" s="11">
        <f t="shared" si="2"/>
        <v>0</v>
      </c>
      <c r="I33" s="11">
        <f t="shared" si="2"/>
        <v>0</v>
      </c>
      <c r="J33" s="11">
        <f t="shared" si="2"/>
        <v>0</v>
      </c>
      <c r="K33" s="12">
        <v>0</v>
      </c>
      <c r="L33" s="12">
        <v>0</v>
      </c>
      <c r="M33" s="11">
        <f t="shared" ref="M33:M46" si="3">(M5+N5+R5)/$T5</f>
        <v>0.27223946784922393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T33" s="5">
        <f>SUM(B33:S33)</f>
        <v>1</v>
      </c>
    </row>
    <row r="34" spans="1:20" x14ac:dyDescent="0.25">
      <c r="A34" t="s">
        <v>2</v>
      </c>
      <c r="B34" s="11">
        <f t="shared" si="1"/>
        <v>0</v>
      </c>
      <c r="C34" s="11">
        <f t="shared" ref="C34:J46" si="4">C6/$T6</f>
        <v>0.68883713209217623</v>
      </c>
      <c r="D34" s="11">
        <f t="shared" si="4"/>
        <v>0</v>
      </c>
      <c r="E34" s="11">
        <f t="shared" si="4"/>
        <v>0</v>
      </c>
      <c r="F34" s="11">
        <f t="shared" si="4"/>
        <v>0</v>
      </c>
      <c r="G34" s="11">
        <f t="shared" si="4"/>
        <v>0</v>
      </c>
      <c r="H34" s="11">
        <f t="shared" si="4"/>
        <v>0</v>
      </c>
      <c r="I34" s="11">
        <f t="shared" si="4"/>
        <v>0</v>
      </c>
      <c r="J34" s="11">
        <f t="shared" si="4"/>
        <v>0</v>
      </c>
      <c r="K34" s="12">
        <v>0</v>
      </c>
      <c r="L34" s="12">
        <v>0</v>
      </c>
      <c r="M34" s="11">
        <f t="shared" si="3"/>
        <v>0.31116286790782371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T34" s="5">
        <f t="shared" ref="T34:T68" si="5">SUM(B34:S34)</f>
        <v>1</v>
      </c>
    </row>
    <row r="35" spans="1:20" x14ac:dyDescent="0.25">
      <c r="A35" t="s">
        <v>3</v>
      </c>
      <c r="B35" s="11">
        <f t="shared" si="1"/>
        <v>0</v>
      </c>
      <c r="C35" s="11">
        <f t="shared" si="4"/>
        <v>0.66677958081964916</v>
      </c>
      <c r="D35" s="11">
        <f t="shared" si="4"/>
        <v>0</v>
      </c>
      <c r="E35" s="11">
        <f t="shared" si="4"/>
        <v>0</v>
      </c>
      <c r="F35" s="11">
        <f t="shared" si="4"/>
        <v>0</v>
      </c>
      <c r="G35" s="11">
        <f t="shared" si="4"/>
        <v>0</v>
      </c>
      <c r="H35" s="11">
        <f t="shared" si="4"/>
        <v>0</v>
      </c>
      <c r="I35" s="11">
        <f t="shared" si="4"/>
        <v>0</v>
      </c>
      <c r="J35" s="11">
        <f t="shared" si="4"/>
        <v>0</v>
      </c>
      <c r="K35" s="12">
        <v>0</v>
      </c>
      <c r="L35" s="12">
        <v>0</v>
      </c>
      <c r="M35" s="11">
        <f t="shared" si="3"/>
        <v>0.33322041918035078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T35" s="5">
        <f t="shared" si="5"/>
        <v>1</v>
      </c>
    </row>
    <row r="36" spans="1:20" x14ac:dyDescent="0.25">
      <c r="A36" t="s">
        <v>4</v>
      </c>
      <c r="B36" s="11">
        <f t="shared" si="1"/>
        <v>0</v>
      </c>
      <c r="C36" s="11">
        <f t="shared" si="4"/>
        <v>0.62609077141277436</v>
      </c>
      <c r="D36" s="11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2">
        <v>0</v>
      </c>
      <c r="L36" s="12">
        <v>0</v>
      </c>
      <c r="M36" s="11">
        <f t="shared" si="3"/>
        <v>0.37390922858722564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T36" s="5">
        <f t="shared" si="5"/>
        <v>1</v>
      </c>
    </row>
    <row r="37" spans="1:20" x14ac:dyDescent="0.25">
      <c r="A37" t="s">
        <v>5</v>
      </c>
      <c r="B37" s="11">
        <f t="shared" si="1"/>
        <v>0</v>
      </c>
      <c r="C37" s="11">
        <f t="shared" si="4"/>
        <v>0.56759268893282</v>
      </c>
      <c r="D37" s="11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2">
        <v>0</v>
      </c>
      <c r="L37" s="12">
        <v>0</v>
      </c>
      <c r="M37" s="11">
        <f t="shared" si="3"/>
        <v>0.43240731106717994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T37" s="5">
        <f t="shared" si="5"/>
        <v>1</v>
      </c>
    </row>
    <row r="38" spans="1:20" x14ac:dyDescent="0.25">
      <c r="A38" t="s">
        <v>6</v>
      </c>
      <c r="B38" s="11">
        <f t="shared" si="1"/>
        <v>0</v>
      </c>
      <c r="C38" s="11">
        <f t="shared" si="4"/>
        <v>0.60645677526666963</v>
      </c>
      <c r="D38" s="11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2">
        <v>0</v>
      </c>
      <c r="L38" s="12">
        <v>0</v>
      </c>
      <c r="M38" s="11">
        <f t="shared" si="3"/>
        <v>0.39354322473333037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T38" s="5">
        <f t="shared" si="5"/>
        <v>1</v>
      </c>
    </row>
    <row r="39" spans="1:20" x14ac:dyDescent="0.25">
      <c r="A39" t="s">
        <v>7</v>
      </c>
      <c r="B39" s="11">
        <f t="shared" si="1"/>
        <v>0</v>
      </c>
      <c r="C39" s="11">
        <f t="shared" si="4"/>
        <v>0.58424096897013755</v>
      </c>
      <c r="D39" s="11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2">
        <v>0</v>
      </c>
      <c r="L39" s="12">
        <v>0</v>
      </c>
      <c r="M39" s="11">
        <f t="shared" si="3"/>
        <v>0.41575903102986245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T39" s="5">
        <f t="shared" si="5"/>
        <v>1</v>
      </c>
    </row>
    <row r="40" spans="1:20" x14ac:dyDescent="0.25">
      <c r="A40" t="s">
        <v>8</v>
      </c>
      <c r="B40" s="11">
        <f t="shared" si="1"/>
        <v>0</v>
      </c>
      <c r="C40" s="11">
        <f t="shared" si="4"/>
        <v>0.58863404822235577</v>
      </c>
      <c r="D40" s="11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2">
        <v>0</v>
      </c>
      <c r="L40" s="12">
        <v>0</v>
      </c>
      <c r="M40" s="11">
        <f t="shared" si="3"/>
        <v>0.41136595177764429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T40" s="5">
        <f t="shared" si="5"/>
        <v>1</v>
      </c>
    </row>
    <row r="41" spans="1:20" x14ac:dyDescent="0.25">
      <c r="A41" t="s">
        <v>9</v>
      </c>
      <c r="B41" s="11">
        <f t="shared" si="1"/>
        <v>0</v>
      </c>
      <c r="C41" s="11">
        <f t="shared" si="4"/>
        <v>0.67757901074566551</v>
      </c>
      <c r="D41" s="11">
        <f t="shared" si="4"/>
        <v>0</v>
      </c>
      <c r="E41" s="11">
        <f t="shared" si="4"/>
        <v>0</v>
      </c>
      <c r="F41" s="11">
        <f t="shared" si="4"/>
        <v>0</v>
      </c>
      <c r="G41" s="11">
        <f t="shared" si="4"/>
        <v>0</v>
      </c>
      <c r="H41" s="11">
        <f t="shared" si="4"/>
        <v>0</v>
      </c>
      <c r="I41" s="11">
        <f t="shared" si="4"/>
        <v>0</v>
      </c>
      <c r="J41" s="11">
        <f t="shared" si="4"/>
        <v>0</v>
      </c>
      <c r="K41" s="12">
        <v>0</v>
      </c>
      <c r="L41" s="12">
        <v>0</v>
      </c>
      <c r="M41" s="11">
        <f t="shared" si="3"/>
        <v>0.32242098925433449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T41" s="5">
        <f t="shared" si="5"/>
        <v>1</v>
      </c>
    </row>
    <row r="42" spans="1:20" x14ac:dyDescent="0.25">
      <c r="A42" t="s">
        <v>10</v>
      </c>
      <c r="B42" s="11">
        <f t="shared" si="1"/>
        <v>0</v>
      </c>
      <c r="C42" s="11">
        <f t="shared" si="4"/>
        <v>0.6487063718655246</v>
      </c>
      <c r="D42" s="11">
        <f t="shared" si="4"/>
        <v>0</v>
      </c>
      <c r="E42" s="11">
        <f t="shared" si="4"/>
        <v>0</v>
      </c>
      <c r="F42" s="11">
        <f t="shared" si="4"/>
        <v>0</v>
      </c>
      <c r="G42" s="11">
        <f t="shared" si="4"/>
        <v>0</v>
      </c>
      <c r="H42" s="11">
        <f t="shared" si="4"/>
        <v>0</v>
      </c>
      <c r="I42" s="11">
        <f t="shared" si="4"/>
        <v>0</v>
      </c>
      <c r="J42" s="11">
        <f t="shared" si="4"/>
        <v>0</v>
      </c>
      <c r="K42" s="12">
        <v>0</v>
      </c>
      <c r="L42" s="12">
        <v>0</v>
      </c>
      <c r="M42" s="11">
        <f t="shared" si="3"/>
        <v>0.35129362813447534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T42" s="5">
        <f t="shared" si="5"/>
        <v>1</v>
      </c>
    </row>
    <row r="43" spans="1:20" x14ac:dyDescent="0.25">
      <c r="A43" t="s">
        <v>11</v>
      </c>
      <c r="B43" s="11">
        <f t="shared" si="1"/>
        <v>0</v>
      </c>
      <c r="C43" s="11">
        <f t="shared" si="4"/>
        <v>0.66512861921790289</v>
      </c>
      <c r="D43" s="11">
        <f t="shared" si="4"/>
        <v>0</v>
      </c>
      <c r="E43" s="11">
        <f t="shared" si="4"/>
        <v>0</v>
      </c>
      <c r="F43" s="11">
        <f t="shared" si="4"/>
        <v>0</v>
      </c>
      <c r="G43" s="11">
        <f t="shared" si="4"/>
        <v>0</v>
      </c>
      <c r="H43" s="11">
        <f t="shared" si="4"/>
        <v>0</v>
      </c>
      <c r="I43" s="11">
        <f t="shared" si="4"/>
        <v>0</v>
      </c>
      <c r="J43" s="11">
        <f t="shared" si="4"/>
        <v>0</v>
      </c>
      <c r="K43" s="12">
        <v>0</v>
      </c>
      <c r="L43" s="12">
        <v>0</v>
      </c>
      <c r="M43" s="11">
        <f t="shared" si="3"/>
        <v>0.33487138078209711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T43" s="5">
        <f t="shared" si="5"/>
        <v>1</v>
      </c>
    </row>
    <row r="44" spans="1:20" x14ac:dyDescent="0.25">
      <c r="A44" t="s">
        <v>12</v>
      </c>
      <c r="B44" s="11">
        <f t="shared" si="1"/>
        <v>0</v>
      </c>
      <c r="C44" s="11">
        <f t="shared" si="4"/>
        <v>0.71594204177829168</v>
      </c>
      <c r="D44" s="11">
        <f t="shared" si="4"/>
        <v>0</v>
      </c>
      <c r="E44" s="11">
        <f t="shared" si="4"/>
        <v>0</v>
      </c>
      <c r="F44" s="11">
        <f t="shared" si="4"/>
        <v>0</v>
      </c>
      <c r="G44" s="11">
        <f t="shared" si="4"/>
        <v>0</v>
      </c>
      <c r="H44" s="11">
        <f t="shared" si="4"/>
        <v>0</v>
      </c>
      <c r="I44" s="11">
        <f t="shared" si="4"/>
        <v>0</v>
      </c>
      <c r="J44" s="11">
        <f t="shared" si="4"/>
        <v>0</v>
      </c>
      <c r="K44" s="12">
        <v>0</v>
      </c>
      <c r="L44" s="12">
        <v>0</v>
      </c>
      <c r="M44" s="11">
        <f t="shared" si="3"/>
        <v>0.28405795822170832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T44" s="5">
        <f t="shared" si="5"/>
        <v>1</v>
      </c>
    </row>
    <row r="45" spans="1:20" x14ac:dyDescent="0.25">
      <c r="A45" s="6">
        <v>42736</v>
      </c>
      <c r="B45" s="11">
        <f t="shared" si="1"/>
        <v>0</v>
      </c>
      <c r="C45" s="11">
        <f t="shared" si="4"/>
        <v>0.69553569000063464</v>
      </c>
      <c r="D45" s="11">
        <f t="shared" si="4"/>
        <v>0</v>
      </c>
      <c r="E45" s="11">
        <f t="shared" si="4"/>
        <v>0</v>
      </c>
      <c r="F45" s="11">
        <f t="shared" si="4"/>
        <v>0</v>
      </c>
      <c r="G45" s="11">
        <f t="shared" si="4"/>
        <v>0</v>
      </c>
      <c r="H45" s="11">
        <f t="shared" si="4"/>
        <v>0</v>
      </c>
      <c r="I45" s="11">
        <f t="shared" si="4"/>
        <v>0</v>
      </c>
      <c r="J45" s="11">
        <f t="shared" si="4"/>
        <v>0</v>
      </c>
      <c r="K45" s="12">
        <v>0</v>
      </c>
      <c r="L45" s="12">
        <v>0</v>
      </c>
      <c r="M45" s="11">
        <f t="shared" si="3"/>
        <v>0.30446430999936536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T45" s="5">
        <f t="shared" si="5"/>
        <v>1</v>
      </c>
    </row>
    <row r="46" spans="1:20" x14ac:dyDescent="0.25">
      <c r="A46" s="6">
        <v>42767</v>
      </c>
      <c r="B46" s="11">
        <f t="shared" si="1"/>
        <v>0</v>
      </c>
      <c r="C46" s="11">
        <f t="shared" si="4"/>
        <v>0.66501392480604737</v>
      </c>
      <c r="D46" s="11">
        <f t="shared" si="4"/>
        <v>0</v>
      </c>
      <c r="E46" s="11">
        <f t="shared" si="4"/>
        <v>0</v>
      </c>
      <c r="F46" s="11">
        <f t="shared" si="4"/>
        <v>0</v>
      </c>
      <c r="G46" s="11">
        <f t="shared" si="4"/>
        <v>0</v>
      </c>
      <c r="H46" s="11">
        <f t="shared" si="4"/>
        <v>0</v>
      </c>
      <c r="I46" s="11">
        <f t="shared" si="4"/>
        <v>0</v>
      </c>
      <c r="J46" s="11">
        <f t="shared" si="4"/>
        <v>0</v>
      </c>
      <c r="K46" s="12">
        <v>0</v>
      </c>
      <c r="L46" s="12">
        <v>0</v>
      </c>
      <c r="M46" s="11">
        <f t="shared" si="3"/>
        <v>0.33498607519395268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T46" s="5">
        <f t="shared" si="5"/>
        <v>1</v>
      </c>
    </row>
    <row r="47" spans="1:20" x14ac:dyDescent="0.25">
      <c r="A47" s="6">
        <v>42795</v>
      </c>
      <c r="B47" s="11">
        <f t="shared" ref="B47:J47" si="6">B19/$T19</f>
        <v>0</v>
      </c>
      <c r="C47" s="11">
        <f t="shared" si="6"/>
        <v>0.59026214071549843</v>
      </c>
      <c r="D47" s="11">
        <f t="shared" si="6"/>
        <v>0</v>
      </c>
      <c r="E47" s="11">
        <f t="shared" si="6"/>
        <v>0</v>
      </c>
      <c r="F47" s="11">
        <f t="shared" si="6"/>
        <v>0</v>
      </c>
      <c r="G47" s="11">
        <f t="shared" si="6"/>
        <v>0</v>
      </c>
      <c r="H47" s="11">
        <f t="shared" si="6"/>
        <v>0</v>
      </c>
      <c r="I47" s="11">
        <f t="shared" si="6"/>
        <v>0</v>
      </c>
      <c r="J47" s="11">
        <f t="shared" si="6"/>
        <v>0</v>
      </c>
      <c r="K47" s="12">
        <v>0</v>
      </c>
      <c r="L47" s="12">
        <v>0</v>
      </c>
      <c r="M47" s="11">
        <f t="shared" ref="M47:M49" si="7">(M19+N19+R19)/$T19</f>
        <v>0.40973785928450157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T47" s="5">
        <f t="shared" si="5"/>
        <v>1</v>
      </c>
    </row>
    <row r="48" spans="1:20" x14ac:dyDescent="0.25">
      <c r="A48" s="6">
        <v>42826</v>
      </c>
      <c r="B48" s="11">
        <f t="shared" ref="B48:J48" si="8">B20/$T20</f>
        <v>0</v>
      </c>
      <c r="C48" s="11">
        <f t="shared" si="8"/>
        <v>0.6263756730215706</v>
      </c>
      <c r="D48" s="11">
        <f t="shared" si="8"/>
        <v>0</v>
      </c>
      <c r="E48" s="11">
        <f t="shared" si="8"/>
        <v>0</v>
      </c>
      <c r="F48" s="11">
        <f t="shared" si="8"/>
        <v>0</v>
      </c>
      <c r="G48" s="11">
        <f t="shared" si="8"/>
        <v>0</v>
      </c>
      <c r="H48" s="11">
        <f t="shared" si="8"/>
        <v>0</v>
      </c>
      <c r="I48" s="11">
        <f t="shared" si="8"/>
        <v>0</v>
      </c>
      <c r="J48" s="11">
        <f t="shared" si="8"/>
        <v>0</v>
      </c>
      <c r="K48" s="12">
        <v>0</v>
      </c>
      <c r="L48" s="12">
        <v>0</v>
      </c>
      <c r="M48" s="11">
        <f t="shared" si="7"/>
        <v>0.37362432697842946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T48" s="5">
        <f t="shared" si="5"/>
        <v>1</v>
      </c>
    </row>
    <row r="49" spans="1:20" x14ac:dyDescent="0.25">
      <c r="A49" s="6">
        <v>42856</v>
      </c>
      <c r="B49" s="11">
        <f t="shared" ref="B49:J49" si="9">B21/$T21</f>
        <v>0</v>
      </c>
      <c r="C49" s="11">
        <f t="shared" si="9"/>
        <v>0.59838105249404627</v>
      </c>
      <c r="D49" s="11">
        <f t="shared" si="9"/>
        <v>0</v>
      </c>
      <c r="E49" s="11">
        <f t="shared" si="9"/>
        <v>0</v>
      </c>
      <c r="F49" s="11">
        <f t="shared" si="9"/>
        <v>0</v>
      </c>
      <c r="G49" s="11">
        <f t="shared" si="9"/>
        <v>0</v>
      </c>
      <c r="H49" s="11">
        <f t="shared" si="9"/>
        <v>0</v>
      </c>
      <c r="I49" s="11">
        <f t="shared" si="9"/>
        <v>0</v>
      </c>
      <c r="J49" s="11">
        <f t="shared" si="9"/>
        <v>0</v>
      </c>
      <c r="K49" s="12">
        <v>0</v>
      </c>
      <c r="L49" s="12">
        <v>0</v>
      </c>
      <c r="M49" s="11">
        <f t="shared" si="7"/>
        <v>0.40161894750595378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T49" s="5">
        <f t="shared" si="5"/>
        <v>1</v>
      </c>
    </row>
    <row r="50" spans="1:20" x14ac:dyDescent="0.25">
      <c r="A50" s="6">
        <v>42887</v>
      </c>
      <c r="B50" s="11">
        <f t="shared" ref="B50:M61" si="10">B38</f>
        <v>0</v>
      </c>
      <c r="C50" s="11">
        <f t="shared" si="10"/>
        <v>0.60645677526666963</v>
      </c>
      <c r="D50" s="11">
        <f t="shared" si="10"/>
        <v>0</v>
      </c>
      <c r="E50" s="11">
        <f t="shared" si="10"/>
        <v>0</v>
      </c>
      <c r="F50" s="11">
        <f t="shared" si="10"/>
        <v>0</v>
      </c>
      <c r="G50" s="11">
        <f t="shared" si="10"/>
        <v>0</v>
      </c>
      <c r="H50" s="11">
        <f t="shared" si="10"/>
        <v>0</v>
      </c>
      <c r="I50" s="11">
        <f t="shared" si="10"/>
        <v>0</v>
      </c>
      <c r="J50" s="11">
        <f t="shared" si="10"/>
        <v>0</v>
      </c>
      <c r="K50" s="12">
        <v>0</v>
      </c>
      <c r="L50" s="12">
        <v>0</v>
      </c>
      <c r="M50" s="11">
        <f t="shared" ref="M50:M60" si="11">M38</f>
        <v>0.39354322473333037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T50" s="5">
        <f t="shared" si="5"/>
        <v>1</v>
      </c>
    </row>
    <row r="51" spans="1:20" x14ac:dyDescent="0.25">
      <c r="A51" s="6">
        <v>42917</v>
      </c>
      <c r="B51" s="11">
        <f t="shared" si="10"/>
        <v>0</v>
      </c>
      <c r="C51" s="11">
        <f t="shared" si="10"/>
        <v>0.58424096897013755</v>
      </c>
      <c r="D51" s="11">
        <f t="shared" si="10"/>
        <v>0</v>
      </c>
      <c r="E51" s="11">
        <f t="shared" si="10"/>
        <v>0</v>
      </c>
      <c r="F51" s="11">
        <f t="shared" si="10"/>
        <v>0</v>
      </c>
      <c r="G51" s="11">
        <f t="shared" si="10"/>
        <v>0</v>
      </c>
      <c r="H51" s="11">
        <f t="shared" si="10"/>
        <v>0</v>
      </c>
      <c r="I51" s="11">
        <f t="shared" si="10"/>
        <v>0</v>
      </c>
      <c r="J51" s="11">
        <f t="shared" si="10"/>
        <v>0</v>
      </c>
      <c r="K51" s="12">
        <v>0</v>
      </c>
      <c r="L51" s="12">
        <v>0</v>
      </c>
      <c r="M51" s="11">
        <f t="shared" si="11"/>
        <v>0.41575903102986245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T51" s="5">
        <f t="shared" si="5"/>
        <v>1</v>
      </c>
    </row>
    <row r="52" spans="1:20" x14ac:dyDescent="0.25">
      <c r="A52" s="6">
        <v>42948</v>
      </c>
      <c r="B52" s="11">
        <f t="shared" si="10"/>
        <v>0</v>
      </c>
      <c r="C52" s="11">
        <f t="shared" si="10"/>
        <v>0.58863404822235577</v>
      </c>
      <c r="D52" s="11">
        <f t="shared" si="10"/>
        <v>0</v>
      </c>
      <c r="E52" s="11">
        <f t="shared" si="10"/>
        <v>0</v>
      </c>
      <c r="F52" s="11">
        <f t="shared" si="10"/>
        <v>0</v>
      </c>
      <c r="G52" s="11">
        <f t="shared" si="10"/>
        <v>0</v>
      </c>
      <c r="H52" s="11">
        <f t="shared" si="10"/>
        <v>0</v>
      </c>
      <c r="I52" s="11">
        <f t="shared" si="10"/>
        <v>0</v>
      </c>
      <c r="J52" s="11">
        <f t="shared" si="10"/>
        <v>0</v>
      </c>
      <c r="K52" s="12">
        <v>0</v>
      </c>
      <c r="L52" s="12">
        <v>0</v>
      </c>
      <c r="M52" s="11">
        <f t="shared" si="11"/>
        <v>0.41136595177764429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T52" s="5">
        <f t="shared" si="5"/>
        <v>1</v>
      </c>
    </row>
    <row r="53" spans="1:20" x14ac:dyDescent="0.25">
      <c r="A53" s="6">
        <v>42979</v>
      </c>
      <c r="B53" s="11">
        <f t="shared" si="10"/>
        <v>0</v>
      </c>
      <c r="C53" s="11">
        <f t="shared" si="10"/>
        <v>0.67757901074566551</v>
      </c>
      <c r="D53" s="11">
        <f t="shared" si="10"/>
        <v>0</v>
      </c>
      <c r="E53" s="11">
        <f t="shared" si="10"/>
        <v>0</v>
      </c>
      <c r="F53" s="11">
        <f t="shared" si="10"/>
        <v>0</v>
      </c>
      <c r="G53" s="11">
        <f t="shared" si="10"/>
        <v>0</v>
      </c>
      <c r="H53" s="11">
        <f t="shared" si="10"/>
        <v>0</v>
      </c>
      <c r="I53" s="11">
        <f t="shared" si="10"/>
        <v>0</v>
      </c>
      <c r="J53" s="11">
        <f t="shared" si="10"/>
        <v>0</v>
      </c>
      <c r="K53" s="12">
        <v>0</v>
      </c>
      <c r="L53" s="12">
        <v>0</v>
      </c>
      <c r="M53" s="11">
        <f t="shared" si="11"/>
        <v>0.32242098925433449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T53" s="5">
        <f t="shared" si="5"/>
        <v>1</v>
      </c>
    </row>
    <row r="54" spans="1:20" x14ac:dyDescent="0.25">
      <c r="A54" s="6">
        <v>43009</v>
      </c>
      <c r="B54" s="11">
        <f t="shared" si="10"/>
        <v>0</v>
      </c>
      <c r="C54" s="11">
        <f t="shared" si="10"/>
        <v>0.6487063718655246</v>
      </c>
      <c r="D54" s="11">
        <f t="shared" si="10"/>
        <v>0</v>
      </c>
      <c r="E54" s="11">
        <f t="shared" si="10"/>
        <v>0</v>
      </c>
      <c r="F54" s="11">
        <f t="shared" si="10"/>
        <v>0</v>
      </c>
      <c r="G54" s="11">
        <f t="shared" si="10"/>
        <v>0</v>
      </c>
      <c r="H54" s="11">
        <f t="shared" si="10"/>
        <v>0</v>
      </c>
      <c r="I54" s="11">
        <f t="shared" si="10"/>
        <v>0</v>
      </c>
      <c r="J54" s="11">
        <f t="shared" si="10"/>
        <v>0</v>
      </c>
      <c r="K54" s="12">
        <v>0</v>
      </c>
      <c r="L54" s="12">
        <v>0</v>
      </c>
      <c r="M54" s="11">
        <f t="shared" si="11"/>
        <v>0.35129362813447534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T54" s="5">
        <f t="shared" si="5"/>
        <v>1</v>
      </c>
    </row>
    <row r="55" spans="1:20" x14ac:dyDescent="0.25">
      <c r="A55" s="6">
        <v>43040</v>
      </c>
      <c r="B55" s="11">
        <f t="shared" si="10"/>
        <v>0</v>
      </c>
      <c r="C55" s="11">
        <f t="shared" si="10"/>
        <v>0.66512861921790289</v>
      </c>
      <c r="D55" s="11">
        <f t="shared" si="10"/>
        <v>0</v>
      </c>
      <c r="E55" s="11">
        <f t="shared" si="10"/>
        <v>0</v>
      </c>
      <c r="F55" s="11">
        <f t="shared" si="10"/>
        <v>0</v>
      </c>
      <c r="G55" s="11">
        <f t="shared" si="10"/>
        <v>0</v>
      </c>
      <c r="H55" s="11">
        <f t="shared" si="10"/>
        <v>0</v>
      </c>
      <c r="I55" s="11">
        <f t="shared" si="10"/>
        <v>0</v>
      </c>
      <c r="J55" s="11">
        <f t="shared" si="10"/>
        <v>0</v>
      </c>
      <c r="K55" s="12">
        <v>0</v>
      </c>
      <c r="L55" s="12">
        <v>0</v>
      </c>
      <c r="M55" s="11">
        <f t="shared" si="11"/>
        <v>0.33487138078209711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T55" s="5">
        <f t="shared" si="5"/>
        <v>1</v>
      </c>
    </row>
    <row r="56" spans="1:20" x14ac:dyDescent="0.25">
      <c r="A56" s="6">
        <v>43070</v>
      </c>
      <c r="B56" s="11">
        <f t="shared" si="10"/>
        <v>0</v>
      </c>
      <c r="C56" s="11">
        <f t="shared" si="10"/>
        <v>0.71594204177829168</v>
      </c>
      <c r="D56" s="11">
        <f t="shared" si="10"/>
        <v>0</v>
      </c>
      <c r="E56" s="11">
        <f t="shared" si="10"/>
        <v>0</v>
      </c>
      <c r="F56" s="11">
        <f t="shared" si="10"/>
        <v>0</v>
      </c>
      <c r="G56" s="11">
        <f t="shared" si="10"/>
        <v>0</v>
      </c>
      <c r="H56" s="11">
        <f t="shared" si="10"/>
        <v>0</v>
      </c>
      <c r="I56" s="11">
        <f t="shared" si="10"/>
        <v>0</v>
      </c>
      <c r="J56" s="11">
        <f t="shared" si="10"/>
        <v>0</v>
      </c>
      <c r="K56" s="12">
        <v>0</v>
      </c>
      <c r="L56" s="12">
        <v>0</v>
      </c>
      <c r="M56" s="11">
        <f t="shared" si="11"/>
        <v>0.28405795822170832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T56" s="5">
        <f t="shared" si="5"/>
        <v>1</v>
      </c>
    </row>
    <row r="57" spans="1:20" x14ac:dyDescent="0.25">
      <c r="A57" s="6">
        <v>43101</v>
      </c>
      <c r="B57" s="11">
        <f t="shared" si="10"/>
        <v>0</v>
      </c>
      <c r="C57" s="11">
        <f t="shared" si="10"/>
        <v>0.69553569000063464</v>
      </c>
      <c r="D57" s="11">
        <f t="shared" si="10"/>
        <v>0</v>
      </c>
      <c r="E57" s="11">
        <f t="shared" si="10"/>
        <v>0</v>
      </c>
      <c r="F57" s="11">
        <f t="shared" si="10"/>
        <v>0</v>
      </c>
      <c r="G57" s="11">
        <f t="shared" si="10"/>
        <v>0</v>
      </c>
      <c r="H57" s="11">
        <f t="shared" si="10"/>
        <v>0</v>
      </c>
      <c r="I57" s="11">
        <f t="shared" si="10"/>
        <v>0</v>
      </c>
      <c r="J57" s="11">
        <f t="shared" si="10"/>
        <v>0</v>
      </c>
      <c r="K57" s="12">
        <v>0</v>
      </c>
      <c r="L57" s="12">
        <v>0</v>
      </c>
      <c r="M57" s="11">
        <f t="shared" si="11"/>
        <v>0.30446430999936536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T57" s="5">
        <f t="shared" si="5"/>
        <v>1</v>
      </c>
    </row>
    <row r="58" spans="1:20" x14ac:dyDescent="0.25">
      <c r="A58" s="6">
        <v>43132</v>
      </c>
      <c r="B58" s="11">
        <f t="shared" si="10"/>
        <v>0</v>
      </c>
      <c r="C58" s="11">
        <f t="shared" si="10"/>
        <v>0.66501392480604737</v>
      </c>
      <c r="D58" s="11">
        <f t="shared" si="10"/>
        <v>0</v>
      </c>
      <c r="E58" s="11">
        <f t="shared" si="10"/>
        <v>0</v>
      </c>
      <c r="F58" s="11">
        <f t="shared" si="10"/>
        <v>0</v>
      </c>
      <c r="G58" s="11">
        <f t="shared" si="10"/>
        <v>0</v>
      </c>
      <c r="H58" s="11">
        <f t="shared" si="10"/>
        <v>0</v>
      </c>
      <c r="I58" s="11">
        <f t="shared" si="10"/>
        <v>0</v>
      </c>
      <c r="J58" s="11">
        <f t="shared" si="10"/>
        <v>0</v>
      </c>
      <c r="K58" s="12">
        <v>0</v>
      </c>
      <c r="L58" s="12">
        <v>0</v>
      </c>
      <c r="M58" s="11">
        <f t="shared" si="11"/>
        <v>0.33498607519395268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T58" s="5">
        <f t="shared" si="5"/>
        <v>1</v>
      </c>
    </row>
    <row r="59" spans="1:20" x14ac:dyDescent="0.25">
      <c r="A59" s="6">
        <v>43160</v>
      </c>
      <c r="B59" s="11">
        <f t="shared" si="10"/>
        <v>0</v>
      </c>
      <c r="C59" s="11">
        <f t="shared" si="10"/>
        <v>0.59026214071549843</v>
      </c>
      <c r="D59" s="11">
        <f t="shared" si="10"/>
        <v>0</v>
      </c>
      <c r="E59" s="11">
        <f t="shared" si="10"/>
        <v>0</v>
      </c>
      <c r="F59" s="11">
        <f t="shared" si="10"/>
        <v>0</v>
      </c>
      <c r="G59" s="11">
        <f t="shared" si="10"/>
        <v>0</v>
      </c>
      <c r="H59" s="11">
        <f t="shared" si="10"/>
        <v>0</v>
      </c>
      <c r="I59" s="11">
        <f t="shared" si="10"/>
        <v>0</v>
      </c>
      <c r="J59" s="11">
        <f t="shared" si="10"/>
        <v>0</v>
      </c>
      <c r="K59" s="12">
        <v>0</v>
      </c>
      <c r="L59" s="12">
        <v>0</v>
      </c>
      <c r="M59" s="11">
        <f t="shared" si="11"/>
        <v>0.40973785928450157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T59" s="5">
        <f t="shared" si="5"/>
        <v>1</v>
      </c>
    </row>
    <row r="60" spans="1:20" x14ac:dyDescent="0.25">
      <c r="A60" s="6">
        <v>43191</v>
      </c>
      <c r="B60" s="11">
        <f t="shared" si="10"/>
        <v>0</v>
      </c>
      <c r="C60" s="11">
        <f t="shared" si="10"/>
        <v>0.6263756730215706</v>
      </c>
      <c r="D60" s="11">
        <f t="shared" si="10"/>
        <v>0</v>
      </c>
      <c r="E60" s="11">
        <f t="shared" si="10"/>
        <v>0</v>
      </c>
      <c r="F60" s="11">
        <f t="shared" si="10"/>
        <v>0</v>
      </c>
      <c r="G60" s="11">
        <f t="shared" si="10"/>
        <v>0</v>
      </c>
      <c r="H60" s="11">
        <f t="shared" si="10"/>
        <v>0</v>
      </c>
      <c r="I60" s="11">
        <f t="shared" si="10"/>
        <v>0</v>
      </c>
      <c r="J60" s="11">
        <f t="shared" si="10"/>
        <v>0</v>
      </c>
      <c r="K60" s="12">
        <v>0</v>
      </c>
      <c r="L60" s="12">
        <v>0</v>
      </c>
      <c r="M60" s="11">
        <f t="shared" si="11"/>
        <v>0.37362432697842946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T60" s="5">
        <f t="shared" si="5"/>
        <v>1</v>
      </c>
    </row>
    <row r="61" spans="1:20" x14ac:dyDescent="0.25">
      <c r="A61" s="6">
        <v>43221</v>
      </c>
      <c r="B61" s="11">
        <f t="shared" si="10"/>
        <v>0</v>
      </c>
      <c r="C61" s="11">
        <f t="shared" si="10"/>
        <v>0.59838105249404627</v>
      </c>
      <c r="D61" s="11">
        <f t="shared" si="10"/>
        <v>0</v>
      </c>
      <c r="E61" s="11">
        <f t="shared" si="10"/>
        <v>0</v>
      </c>
      <c r="F61" s="11">
        <f t="shared" si="10"/>
        <v>0</v>
      </c>
      <c r="G61" s="11">
        <f t="shared" si="10"/>
        <v>0</v>
      </c>
      <c r="H61" s="11">
        <f t="shared" si="10"/>
        <v>0</v>
      </c>
      <c r="I61" s="11">
        <f t="shared" si="10"/>
        <v>0</v>
      </c>
      <c r="J61" s="11">
        <f t="shared" si="10"/>
        <v>0</v>
      </c>
      <c r="K61" s="12">
        <v>0</v>
      </c>
      <c r="L61" s="12">
        <v>0</v>
      </c>
      <c r="M61" s="11">
        <f t="shared" si="10"/>
        <v>0.40161894750595378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T61" s="5">
        <f t="shared" si="5"/>
        <v>1</v>
      </c>
    </row>
    <row r="62" spans="1:20" x14ac:dyDescent="0.25">
      <c r="A62" s="6">
        <v>43252</v>
      </c>
      <c r="B62" s="11">
        <f t="shared" ref="B62:M68" si="12">B50</f>
        <v>0</v>
      </c>
      <c r="C62" s="11">
        <f t="shared" si="12"/>
        <v>0.60645677526666963</v>
      </c>
      <c r="D62" s="11">
        <f t="shared" si="12"/>
        <v>0</v>
      </c>
      <c r="E62" s="11">
        <f t="shared" si="12"/>
        <v>0</v>
      </c>
      <c r="F62" s="11">
        <f t="shared" si="12"/>
        <v>0</v>
      </c>
      <c r="G62" s="11">
        <f t="shared" si="12"/>
        <v>0</v>
      </c>
      <c r="H62" s="11">
        <f t="shared" si="12"/>
        <v>0</v>
      </c>
      <c r="I62" s="11">
        <f t="shared" si="12"/>
        <v>0</v>
      </c>
      <c r="J62" s="11">
        <f t="shared" si="12"/>
        <v>0</v>
      </c>
      <c r="K62" s="12">
        <v>0</v>
      </c>
      <c r="L62" s="12">
        <v>0</v>
      </c>
      <c r="M62" s="11">
        <f t="shared" si="12"/>
        <v>0.39354322473333037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T62" s="5">
        <f t="shared" si="5"/>
        <v>1</v>
      </c>
    </row>
    <row r="63" spans="1:20" x14ac:dyDescent="0.25">
      <c r="A63" s="6">
        <v>43282</v>
      </c>
      <c r="B63" s="11">
        <f t="shared" si="12"/>
        <v>0</v>
      </c>
      <c r="C63" s="11">
        <f t="shared" si="12"/>
        <v>0.58424096897013755</v>
      </c>
      <c r="D63" s="11">
        <f t="shared" si="12"/>
        <v>0</v>
      </c>
      <c r="E63" s="11">
        <f t="shared" si="12"/>
        <v>0</v>
      </c>
      <c r="F63" s="11">
        <f t="shared" si="12"/>
        <v>0</v>
      </c>
      <c r="G63" s="11">
        <f t="shared" si="12"/>
        <v>0</v>
      </c>
      <c r="H63" s="11">
        <f t="shared" si="12"/>
        <v>0</v>
      </c>
      <c r="I63" s="11">
        <f t="shared" si="12"/>
        <v>0</v>
      </c>
      <c r="J63" s="11">
        <f t="shared" si="12"/>
        <v>0</v>
      </c>
      <c r="K63" s="12">
        <v>0</v>
      </c>
      <c r="L63" s="12">
        <v>0</v>
      </c>
      <c r="M63" s="11">
        <f t="shared" si="12"/>
        <v>0.41575903102986245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T63" s="5">
        <f t="shared" si="5"/>
        <v>1</v>
      </c>
    </row>
    <row r="64" spans="1:20" x14ac:dyDescent="0.25">
      <c r="A64" s="6">
        <v>43313</v>
      </c>
      <c r="B64" s="11">
        <f t="shared" si="12"/>
        <v>0</v>
      </c>
      <c r="C64" s="11">
        <f t="shared" si="12"/>
        <v>0.58863404822235577</v>
      </c>
      <c r="D64" s="11">
        <f t="shared" si="12"/>
        <v>0</v>
      </c>
      <c r="E64" s="11">
        <f t="shared" si="12"/>
        <v>0</v>
      </c>
      <c r="F64" s="11">
        <f t="shared" si="12"/>
        <v>0</v>
      </c>
      <c r="G64" s="11">
        <f t="shared" si="12"/>
        <v>0</v>
      </c>
      <c r="H64" s="11">
        <f t="shared" si="12"/>
        <v>0</v>
      </c>
      <c r="I64" s="11">
        <f t="shared" si="12"/>
        <v>0</v>
      </c>
      <c r="J64" s="11">
        <f t="shared" si="12"/>
        <v>0</v>
      </c>
      <c r="K64" s="12">
        <v>0</v>
      </c>
      <c r="L64" s="12">
        <v>0</v>
      </c>
      <c r="M64" s="11">
        <f t="shared" si="12"/>
        <v>0.41136595177764429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T64" s="5">
        <f t="shared" si="5"/>
        <v>1</v>
      </c>
    </row>
    <row r="65" spans="1:21" x14ac:dyDescent="0.25">
      <c r="A65" s="6">
        <v>43344</v>
      </c>
      <c r="B65" s="11">
        <f t="shared" si="12"/>
        <v>0</v>
      </c>
      <c r="C65" s="11">
        <f t="shared" si="12"/>
        <v>0.67757901074566551</v>
      </c>
      <c r="D65" s="11">
        <f t="shared" si="12"/>
        <v>0</v>
      </c>
      <c r="E65" s="11">
        <f t="shared" si="12"/>
        <v>0</v>
      </c>
      <c r="F65" s="11">
        <f t="shared" si="12"/>
        <v>0</v>
      </c>
      <c r="G65" s="11">
        <f t="shared" si="12"/>
        <v>0</v>
      </c>
      <c r="H65" s="11">
        <f t="shared" si="12"/>
        <v>0</v>
      </c>
      <c r="I65" s="11">
        <f t="shared" si="12"/>
        <v>0</v>
      </c>
      <c r="J65" s="11">
        <f t="shared" si="12"/>
        <v>0</v>
      </c>
      <c r="K65" s="12">
        <v>0</v>
      </c>
      <c r="L65" s="12">
        <v>0</v>
      </c>
      <c r="M65" s="11">
        <f t="shared" si="12"/>
        <v>0.32242098925433449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T65" s="5">
        <f t="shared" si="5"/>
        <v>1</v>
      </c>
    </row>
    <row r="66" spans="1:21" x14ac:dyDescent="0.25">
      <c r="A66" s="6">
        <v>43374</v>
      </c>
      <c r="B66" s="11">
        <f t="shared" si="12"/>
        <v>0</v>
      </c>
      <c r="C66" s="11">
        <f t="shared" si="12"/>
        <v>0.6487063718655246</v>
      </c>
      <c r="D66" s="11">
        <f t="shared" si="12"/>
        <v>0</v>
      </c>
      <c r="E66" s="11">
        <f t="shared" si="12"/>
        <v>0</v>
      </c>
      <c r="F66" s="11">
        <f t="shared" si="12"/>
        <v>0</v>
      </c>
      <c r="G66" s="11">
        <f t="shared" si="12"/>
        <v>0</v>
      </c>
      <c r="H66" s="11">
        <f t="shared" si="12"/>
        <v>0</v>
      </c>
      <c r="I66" s="11">
        <f t="shared" si="12"/>
        <v>0</v>
      </c>
      <c r="J66" s="11">
        <f t="shared" si="12"/>
        <v>0</v>
      </c>
      <c r="K66" s="12">
        <v>0</v>
      </c>
      <c r="L66" s="12">
        <v>0</v>
      </c>
      <c r="M66" s="11">
        <f t="shared" si="12"/>
        <v>0.35129362813447534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T66" s="5">
        <f t="shared" si="5"/>
        <v>1</v>
      </c>
    </row>
    <row r="67" spans="1:21" x14ac:dyDescent="0.25">
      <c r="A67" s="6">
        <v>43405</v>
      </c>
      <c r="B67" s="11">
        <f t="shared" si="12"/>
        <v>0</v>
      </c>
      <c r="C67" s="11">
        <f t="shared" si="12"/>
        <v>0.66512861921790289</v>
      </c>
      <c r="D67" s="11">
        <f t="shared" si="12"/>
        <v>0</v>
      </c>
      <c r="E67" s="11">
        <f t="shared" si="12"/>
        <v>0</v>
      </c>
      <c r="F67" s="11">
        <f t="shared" si="12"/>
        <v>0</v>
      </c>
      <c r="G67" s="11">
        <f t="shared" si="12"/>
        <v>0</v>
      </c>
      <c r="H67" s="11">
        <f t="shared" si="12"/>
        <v>0</v>
      </c>
      <c r="I67" s="11">
        <f t="shared" si="12"/>
        <v>0</v>
      </c>
      <c r="J67" s="11">
        <f t="shared" si="12"/>
        <v>0</v>
      </c>
      <c r="K67" s="12">
        <v>0</v>
      </c>
      <c r="L67" s="12">
        <v>0</v>
      </c>
      <c r="M67" s="11">
        <f t="shared" si="12"/>
        <v>0.33487138078209711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T67" s="5">
        <f t="shared" si="5"/>
        <v>1</v>
      </c>
    </row>
    <row r="68" spans="1:21" x14ac:dyDescent="0.25">
      <c r="A68" s="6">
        <v>43435</v>
      </c>
      <c r="B68" s="11">
        <f t="shared" si="12"/>
        <v>0</v>
      </c>
      <c r="C68" s="11">
        <f t="shared" si="12"/>
        <v>0.71594204177829168</v>
      </c>
      <c r="D68" s="11">
        <f t="shared" si="12"/>
        <v>0</v>
      </c>
      <c r="E68" s="11">
        <f t="shared" si="12"/>
        <v>0</v>
      </c>
      <c r="F68" s="11">
        <f t="shared" si="12"/>
        <v>0</v>
      </c>
      <c r="G68" s="11">
        <f t="shared" si="12"/>
        <v>0</v>
      </c>
      <c r="H68" s="11">
        <f t="shared" si="12"/>
        <v>0</v>
      </c>
      <c r="I68" s="11">
        <f t="shared" si="12"/>
        <v>0</v>
      </c>
      <c r="J68" s="11">
        <f t="shared" si="12"/>
        <v>0</v>
      </c>
      <c r="K68" s="12">
        <v>0</v>
      </c>
      <c r="L68" s="12">
        <v>0</v>
      </c>
      <c r="M68" s="11">
        <f t="shared" si="12"/>
        <v>0.28405795822170832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T68" s="5">
        <f t="shared" si="5"/>
        <v>1</v>
      </c>
    </row>
    <row r="69" spans="1:21" x14ac:dyDescent="0.25">
      <c r="A69" s="6">
        <v>43466</v>
      </c>
      <c r="B69" s="11">
        <f t="shared" ref="B69:J69" si="13">B57</f>
        <v>0</v>
      </c>
      <c r="C69" s="11">
        <f t="shared" si="13"/>
        <v>0.69553569000063464</v>
      </c>
      <c r="D69" s="11">
        <f t="shared" si="13"/>
        <v>0</v>
      </c>
      <c r="E69" s="11">
        <f t="shared" si="13"/>
        <v>0</v>
      </c>
      <c r="F69" s="11">
        <f t="shared" si="13"/>
        <v>0</v>
      </c>
      <c r="G69" s="11">
        <f t="shared" si="13"/>
        <v>0</v>
      </c>
      <c r="H69" s="11">
        <f t="shared" si="13"/>
        <v>0</v>
      </c>
      <c r="I69" s="11">
        <f t="shared" si="13"/>
        <v>0</v>
      </c>
      <c r="J69" s="11">
        <f t="shared" si="13"/>
        <v>0</v>
      </c>
      <c r="K69" s="12">
        <v>0</v>
      </c>
      <c r="L69" s="12">
        <v>0</v>
      </c>
      <c r="M69" s="11">
        <f t="shared" ref="M69" si="14">M57</f>
        <v>0.30446430999936536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</row>
    <row r="70" spans="1:21" x14ac:dyDescent="0.25">
      <c r="A70" s="6">
        <v>43497</v>
      </c>
      <c r="B70" s="11">
        <f t="shared" ref="B70:J70" si="15">B58</f>
        <v>0</v>
      </c>
      <c r="C70" s="11">
        <f t="shared" si="15"/>
        <v>0.66501392480604737</v>
      </c>
      <c r="D70" s="11">
        <f t="shared" si="15"/>
        <v>0</v>
      </c>
      <c r="E70" s="11">
        <f t="shared" si="15"/>
        <v>0</v>
      </c>
      <c r="F70" s="11">
        <f t="shared" si="15"/>
        <v>0</v>
      </c>
      <c r="G70" s="11">
        <f t="shared" si="15"/>
        <v>0</v>
      </c>
      <c r="H70" s="11">
        <f t="shared" si="15"/>
        <v>0</v>
      </c>
      <c r="I70" s="11">
        <f t="shared" si="15"/>
        <v>0</v>
      </c>
      <c r="J70" s="11">
        <f t="shared" si="15"/>
        <v>0</v>
      </c>
      <c r="K70" s="12">
        <v>0</v>
      </c>
      <c r="L70" s="12">
        <v>0</v>
      </c>
      <c r="M70" s="11">
        <f t="shared" ref="M70" si="16">M58</f>
        <v>0.33498607519395268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</row>
    <row r="71" spans="1:21" x14ac:dyDescent="0.25">
      <c r="A71" s="6">
        <v>43525</v>
      </c>
      <c r="B71" s="11">
        <f t="shared" ref="B71:J71" si="17">B59</f>
        <v>0</v>
      </c>
      <c r="C71" s="11">
        <f t="shared" si="17"/>
        <v>0.59026214071549843</v>
      </c>
      <c r="D71" s="11">
        <f t="shared" si="17"/>
        <v>0</v>
      </c>
      <c r="E71" s="11">
        <f t="shared" si="17"/>
        <v>0</v>
      </c>
      <c r="F71" s="11">
        <f t="shared" si="17"/>
        <v>0</v>
      </c>
      <c r="G71" s="11">
        <f t="shared" si="17"/>
        <v>0</v>
      </c>
      <c r="H71" s="11">
        <f t="shared" si="17"/>
        <v>0</v>
      </c>
      <c r="I71" s="11">
        <f t="shared" si="17"/>
        <v>0</v>
      </c>
      <c r="J71" s="11">
        <f t="shared" si="17"/>
        <v>0</v>
      </c>
      <c r="K71" s="12">
        <v>0</v>
      </c>
      <c r="L71" s="12">
        <v>0</v>
      </c>
      <c r="M71" s="11">
        <f t="shared" ref="M71" si="18">M59</f>
        <v>0.40973785928450157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</row>
    <row r="74" spans="1:2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T74" s="2"/>
    </row>
    <row r="75" spans="1:2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T75" s="2"/>
    </row>
    <row r="76" spans="1:2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T76" s="2"/>
    </row>
    <row r="77" spans="1:2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T77" s="2"/>
    </row>
    <row r="78" spans="1:2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T78" s="2"/>
    </row>
    <row r="79" spans="1:21" x14ac:dyDescent="0.25">
      <c r="B79" t="s">
        <v>68</v>
      </c>
    </row>
    <row r="80" spans="1:21" x14ac:dyDescent="0.25">
      <c r="A80" t="s">
        <v>21</v>
      </c>
      <c r="B80" t="s">
        <v>0</v>
      </c>
      <c r="C80" t="s">
        <v>23</v>
      </c>
      <c r="D80" t="s">
        <v>24</v>
      </c>
      <c r="E80" t="s">
        <v>25</v>
      </c>
      <c r="F80" t="s">
        <v>26</v>
      </c>
      <c r="G80" t="s">
        <v>27</v>
      </c>
      <c r="H80" t="s">
        <v>28</v>
      </c>
      <c r="I80" t="s">
        <v>29</v>
      </c>
      <c r="J80" t="s">
        <v>30</v>
      </c>
      <c r="K80" t="s">
        <v>31</v>
      </c>
      <c r="L80" t="s">
        <v>14</v>
      </c>
      <c r="M80" t="s">
        <v>32</v>
      </c>
      <c r="N80" t="s">
        <v>33</v>
      </c>
      <c r="O80" t="s">
        <v>34</v>
      </c>
      <c r="P80" t="s">
        <v>35</v>
      </c>
      <c r="Q80" t="s">
        <v>36</v>
      </c>
      <c r="R80" t="s">
        <v>41</v>
      </c>
      <c r="T80" t="s">
        <v>13</v>
      </c>
      <c r="U80" t="s">
        <v>69</v>
      </c>
    </row>
    <row r="81" spans="1:21" x14ac:dyDescent="0.25">
      <c r="A81" t="s">
        <v>1</v>
      </c>
      <c r="B81" s="11">
        <f>B5/$U81</f>
        <v>0</v>
      </c>
      <c r="C81" s="11">
        <f t="shared" ref="C81:L81" si="19">C5/$U81</f>
        <v>0.12481727286694118</v>
      </c>
      <c r="D81" s="11">
        <f t="shared" si="19"/>
        <v>0</v>
      </c>
      <c r="E81" s="11">
        <f t="shared" si="19"/>
        <v>0</v>
      </c>
      <c r="F81" s="11">
        <f t="shared" si="19"/>
        <v>0</v>
      </c>
      <c r="G81" s="11">
        <f t="shared" si="19"/>
        <v>0</v>
      </c>
      <c r="H81" s="11">
        <f t="shared" si="19"/>
        <v>0</v>
      </c>
      <c r="I81" s="11">
        <f t="shared" si="19"/>
        <v>0</v>
      </c>
      <c r="J81" s="11">
        <f t="shared" si="19"/>
        <v>0</v>
      </c>
      <c r="K81" s="11">
        <f t="shared" si="19"/>
        <v>9.0457726714744877E-2</v>
      </c>
      <c r="L81" s="11">
        <f t="shared" si="19"/>
        <v>0.62590032567641363</v>
      </c>
      <c r="M81" s="11">
        <f>(M5+N5+R5)/$U81</f>
        <v>4.6691440992636155E-2</v>
      </c>
      <c r="N81" s="12">
        <v>0</v>
      </c>
      <c r="O81" s="11">
        <f t="shared" ref="O81:Q96" si="20">O5/$U81</f>
        <v>2.5685236256105481E-2</v>
      </c>
      <c r="P81" s="11">
        <f t="shared" si="20"/>
        <v>6.1857222608423168E-3</v>
      </c>
      <c r="Q81" s="11">
        <f t="shared" si="20"/>
        <v>8.0262275232316355E-2</v>
      </c>
      <c r="R81" s="12">
        <v>0</v>
      </c>
      <c r="T81" s="5">
        <f t="shared" ref="T81:T82" si="21">SUM(B81:R81)</f>
        <v>1</v>
      </c>
      <c r="U81" s="2">
        <f>SUM(B5:R5)</f>
        <v>1314802</v>
      </c>
    </row>
    <row r="82" spans="1:21" x14ac:dyDescent="0.25">
      <c r="A82" t="s">
        <v>2</v>
      </c>
      <c r="B82" s="11">
        <f t="shared" ref="B82:L97" si="22">B6/$U82</f>
        <v>0</v>
      </c>
      <c r="C82" s="11">
        <f t="shared" si="22"/>
        <v>0.10631701781914088</v>
      </c>
      <c r="D82" s="11">
        <f t="shared" si="22"/>
        <v>0</v>
      </c>
      <c r="E82" s="11">
        <f t="shared" si="22"/>
        <v>0</v>
      </c>
      <c r="F82" s="11">
        <f t="shared" si="22"/>
        <v>0</v>
      </c>
      <c r="G82" s="11">
        <f t="shared" si="22"/>
        <v>0</v>
      </c>
      <c r="H82" s="11">
        <f t="shared" si="22"/>
        <v>0</v>
      </c>
      <c r="I82" s="11">
        <f t="shared" si="22"/>
        <v>0</v>
      </c>
      <c r="J82" s="11">
        <f t="shared" si="22"/>
        <v>0</v>
      </c>
      <c r="K82" s="11">
        <f t="shared" si="22"/>
        <v>9.2340277190086625E-2</v>
      </c>
      <c r="L82" s="11">
        <f t="shared" si="22"/>
        <v>0.63885009048934116</v>
      </c>
      <c r="M82" s="11">
        <f t="shared" ref="M82:M97" si="23">(M6+N6+R6)/$U82</f>
        <v>4.8025732979191722E-2</v>
      </c>
      <c r="N82" s="12">
        <v>0</v>
      </c>
      <c r="O82" s="11">
        <f t="shared" si="20"/>
        <v>2.621978156781421E-2</v>
      </c>
      <c r="P82" s="11">
        <f t="shared" si="20"/>
        <v>6.3144557013719753E-3</v>
      </c>
      <c r="Q82" s="11">
        <f t="shared" si="20"/>
        <v>8.1932644253053383E-2</v>
      </c>
      <c r="R82" s="12">
        <v>0</v>
      </c>
      <c r="T82" s="5">
        <f t="shared" si="21"/>
        <v>1</v>
      </c>
      <c r="U82" s="2">
        <f t="shared" ref="U82:U97" si="24">SUM(B6:R6)</f>
        <v>1287997</v>
      </c>
    </row>
    <row r="83" spans="1:21" x14ac:dyDescent="0.25">
      <c r="A83" t="s">
        <v>3</v>
      </c>
      <c r="B83" s="11">
        <f t="shared" si="22"/>
        <v>0</v>
      </c>
      <c r="C83" s="11">
        <f t="shared" si="22"/>
        <v>9.7255248265217767E-2</v>
      </c>
      <c r="D83" s="11">
        <f t="shared" si="22"/>
        <v>0</v>
      </c>
      <c r="E83" s="11">
        <f t="shared" si="22"/>
        <v>0</v>
      </c>
      <c r="F83" s="11">
        <f t="shared" si="22"/>
        <v>0</v>
      </c>
      <c r="G83" s="11">
        <f t="shared" si="22"/>
        <v>0</v>
      </c>
      <c r="H83" s="11">
        <f t="shared" si="22"/>
        <v>0</v>
      </c>
      <c r="I83" s="11">
        <f t="shared" si="22"/>
        <v>0</v>
      </c>
      <c r="J83" s="11">
        <f t="shared" si="22"/>
        <v>0</v>
      </c>
      <c r="K83" s="11">
        <f t="shared" si="22"/>
        <v>9.3275130814500645E-2</v>
      </c>
      <c r="L83" s="11">
        <f t="shared" si="22"/>
        <v>0.64524095591833663</v>
      </c>
      <c r="M83" s="11">
        <f t="shared" si="23"/>
        <v>4.8602919955328575E-2</v>
      </c>
      <c r="N83" s="12">
        <v>0</v>
      </c>
      <c r="O83" s="11">
        <f t="shared" si="20"/>
        <v>2.6485230823284352E-2</v>
      </c>
      <c r="P83" s="11">
        <f t="shared" si="20"/>
        <v>6.3783832958980088E-3</v>
      </c>
      <c r="Q83" s="11">
        <f t="shared" si="20"/>
        <v>8.2762130927434022E-2</v>
      </c>
      <c r="R83" s="12">
        <v>0</v>
      </c>
      <c r="T83" s="5">
        <f>SUM(B83:R83)</f>
        <v>1.0000000000000002</v>
      </c>
      <c r="U83" s="2">
        <f t="shared" si="24"/>
        <v>1275088</v>
      </c>
    </row>
    <row r="84" spans="1:21" x14ac:dyDescent="0.25">
      <c r="A84" t="s">
        <v>4</v>
      </c>
      <c r="B84" s="11">
        <f t="shared" si="22"/>
        <v>0</v>
      </c>
      <c r="C84" s="11">
        <f t="shared" si="22"/>
        <v>8.2977964192808937E-2</v>
      </c>
      <c r="D84" s="11">
        <f t="shared" si="22"/>
        <v>0</v>
      </c>
      <c r="E84" s="11">
        <f t="shared" si="22"/>
        <v>0</v>
      </c>
      <c r="F84" s="11">
        <f t="shared" si="22"/>
        <v>0</v>
      </c>
      <c r="G84" s="11">
        <f t="shared" si="22"/>
        <v>0</v>
      </c>
      <c r="H84" s="11">
        <f t="shared" si="22"/>
        <v>0</v>
      </c>
      <c r="I84" s="11">
        <f t="shared" si="22"/>
        <v>0</v>
      </c>
      <c r="J84" s="11">
        <f t="shared" si="22"/>
        <v>0</v>
      </c>
      <c r="K84" s="11">
        <f t="shared" si="22"/>
        <v>9.473023539588149E-2</v>
      </c>
      <c r="L84" s="11">
        <f t="shared" si="22"/>
        <v>0.65530680158215593</v>
      </c>
      <c r="M84" s="11">
        <f t="shared" si="23"/>
        <v>4.9555476614135223E-2</v>
      </c>
      <c r="N84" s="12">
        <v>0</v>
      </c>
      <c r="O84" s="11">
        <f t="shared" si="20"/>
        <v>2.6898403985019539E-2</v>
      </c>
      <c r="P84" s="11">
        <f t="shared" si="20"/>
        <v>6.4778869328762515E-3</v>
      </c>
      <c r="Q84" s="11">
        <f t="shared" si="20"/>
        <v>8.4053231297122583E-2</v>
      </c>
      <c r="R84" s="12">
        <v>0</v>
      </c>
      <c r="T84" s="5">
        <f t="shared" ref="T84:T97" si="25">SUM(B84:R84)</f>
        <v>0.99999999999999989</v>
      </c>
      <c r="U84" s="2">
        <f t="shared" si="24"/>
        <v>1255502</v>
      </c>
    </row>
    <row r="85" spans="1:21" x14ac:dyDescent="0.25">
      <c r="A85" t="s">
        <v>5</v>
      </c>
      <c r="B85" s="11">
        <f t="shared" si="22"/>
        <v>0</v>
      </c>
      <c r="C85" s="11">
        <f t="shared" si="22"/>
        <v>6.6349569559326374E-2</v>
      </c>
      <c r="D85" s="11">
        <f t="shared" si="22"/>
        <v>0</v>
      </c>
      <c r="E85" s="11">
        <f t="shared" si="22"/>
        <v>0</v>
      </c>
      <c r="F85" s="11">
        <f t="shared" si="22"/>
        <v>0</v>
      </c>
      <c r="G85" s="11">
        <f t="shared" si="22"/>
        <v>0</v>
      </c>
      <c r="H85" s="11">
        <f t="shared" si="22"/>
        <v>0</v>
      </c>
      <c r="I85" s="11">
        <f t="shared" si="22"/>
        <v>0</v>
      </c>
      <c r="J85" s="11">
        <f t="shared" si="22"/>
        <v>0</v>
      </c>
      <c r="K85" s="11">
        <f t="shared" si="22"/>
        <v>9.6437846993888604E-2</v>
      </c>
      <c r="L85" s="11">
        <f t="shared" si="22"/>
        <v>0.6671193922503651</v>
      </c>
      <c r="M85" s="11">
        <f t="shared" si="23"/>
        <v>5.0546878990911162E-2</v>
      </c>
      <c r="N85" s="12">
        <v>0</v>
      </c>
      <c r="O85" s="11">
        <f t="shared" si="20"/>
        <v>2.7383275857455498E-2</v>
      </c>
      <c r="P85" s="11">
        <f t="shared" si="20"/>
        <v>6.5946576218852146E-3</v>
      </c>
      <c r="Q85" s="11">
        <f t="shared" si="20"/>
        <v>8.5568378726168057E-2</v>
      </c>
      <c r="R85" s="12">
        <v>0</v>
      </c>
      <c r="T85" s="5">
        <f t="shared" si="25"/>
        <v>1</v>
      </c>
      <c r="U85" s="2">
        <f>SUM(B9:R9)</f>
        <v>1233271</v>
      </c>
    </row>
    <row r="86" spans="1:21" x14ac:dyDescent="0.25">
      <c r="A86" t="s">
        <v>6</v>
      </c>
      <c r="B86" s="11">
        <f t="shared" si="22"/>
        <v>0</v>
      </c>
      <c r="C86" s="11">
        <f t="shared" si="22"/>
        <v>7.721600426129982E-2</v>
      </c>
      <c r="D86" s="11">
        <f t="shared" si="22"/>
        <v>0</v>
      </c>
      <c r="E86" s="11">
        <f t="shared" si="22"/>
        <v>0</v>
      </c>
      <c r="F86" s="11">
        <f t="shared" si="22"/>
        <v>0</v>
      </c>
      <c r="G86" s="11">
        <f t="shared" si="22"/>
        <v>0</v>
      </c>
      <c r="H86" s="11">
        <f t="shared" si="22"/>
        <v>0</v>
      </c>
      <c r="I86" s="11">
        <f t="shared" si="22"/>
        <v>0</v>
      </c>
      <c r="J86" s="11">
        <f t="shared" si="22"/>
        <v>0</v>
      </c>
      <c r="K86" s="11">
        <f t="shared" si="22"/>
        <v>9.5394715731512439E-2</v>
      </c>
      <c r="L86" s="11">
        <f t="shared" si="22"/>
        <v>0.65901098054819307</v>
      </c>
      <c r="M86" s="11">
        <f t="shared" si="23"/>
        <v>5.010717425764178E-2</v>
      </c>
      <c r="N86" s="12">
        <v>0</v>
      </c>
      <c r="O86" s="11">
        <f t="shared" si="20"/>
        <v>2.7091181548058348E-2</v>
      </c>
      <c r="P86" s="11">
        <f t="shared" si="20"/>
        <v>6.5243131541961614E-3</v>
      </c>
      <c r="Q86" s="11">
        <f t="shared" si="20"/>
        <v>8.4655630499098328E-2</v>
      </c>
      <c r="R86" s="12">
        <v>0</v>
      </c>
      <c r="T86" s="5">
        <f t="shared" si="25"/>
        <v>1</v>
      </c>
      <c r="U86" s="2">
        <f t="shared" si="24"/>
        <v>1246568</v>
      </c>
    </row>
    <row r="87" spans="1:21" x14ac:dyDescent="0.25">
      <c r="A87" t="s">
        <v>7</v>
      </c>
      <c r="B87" s="11">
        <f t="shared" si="22"/>
        <v>0</v>
      </c>
      <c r="C87" s="11">
        <f t="shared" si="22"/>
        <v>7.1186166709097595E-2</v>
      </c>
      <c r="D87" s="11">
        <f t="shared" si="22"/>
        <v>0</v>
      </c>
      <c r="E87" s="11">
        <f t="shared" si="22"/>
        <v>0</v>
      </c>
      <c r="F87" s="11">
        <f t="shared" si="22"/>
        <v>0</v>
      </c>
      <c r="G87" s="11">
        <f t="shared" si="22"/>
        <v>0</v>
      </c>
      <c r="H87" s="11">
        <f t="shared" si="22"/>
        <v>0</v>
      </c>
      <c r="I87" s="11">
        <f t="shared" si="22"/>
        <v>0</v>
      </c>
      <c r="J87" s="11">
        <f t="shared" si="22"/>
        <v>0</v>
      </c>
      <c r="K87" s="11">
        <f t="shared" si="22"/>
        <v>9.6108881803597335E-2</v>
      </c>
      <c r="L87" s="11">
        <f t="shared" si="22"/>
        <v>0.66289071813336242</v>
      </c>
      <c r="M87" s="11">
        <f t="shared" si="23"/>
        <v>5.065767939190418E-2</v>
      </c>
      <c r="N87" s="12">
        <v>0</v>
      </c>
      <c r="O87" s="11">
        <f t="shared" si="20"/>
        <v>2.7293997842084208E-2</v>
      </c>
      <c r="P87" s="11">
        <f t="shared" si="20"/>
        <v>6.5731569823123644E-3</v>
      </c>
      <c r="Q87" s="11">
        <f t="shared" si="20"/>
        <v>8.5289399137641886E-2</v>
      </c>
      <c r="R87" s="12">
        <v>0</v>
      </c>
      <c r="T87" s="5">
        <f t="shared" si="25"/>
        <v>0.99999999999999989</v>
      </c>
      <c r="U87" s="2">
        <f t="shared" si="24"/>
        <v>1237305</v>
      </c>
    </row>
    <row r="88" spans="1:21" x14ac:dyDescent="0.25">
      <c r="A88" t="s">
        <v>8</v>
      </c>
      <c r="B88" s="11">
        <f t="shared" si="22"/>
        <v>0</v>
      </c>
      <c r="C88" s="11">
        <f t="shared" si="22"/>
        <v>7.2735694589811647E-2</v>
      </c>
      <c r="D88" s="11">
        <f t="shared" si="22"/>
        <v>0</v>
      </c>
      <c r="E88" s="11">
        <f t="shared" si="22"/>
        <v>0</v>
      </c>
      <c r="F88" s="11">
        <f t="shared" si="22"/>
        <v>0</v>
      </c>
      <c r="G88" s="11">
        <f t="shared" si="22"/>
        <v>0</v>
      </c>
      <c r="H88" s="11">
        <f t="shared" si="22"/>
        <v>0</v>
      </c>
      <c r="I88" s="11">
        <f t="shared" si="22"/>
        <v>0</v>
      </c>
      <c r="J88" s="11">
        <f t="shared" si="22"/>
        <v>0</v>
      </c>
      <c r="K88" s="11">
        <f t="shared" si="22"/>
        <v>9.5975706888078507E-2</v>
      </c>
      <c r="L88" s="11">
        <f t="shared" si="22"/>
        <v>0.66148294180353595</v>
      </c>
      <c r="M88" s="11">
        <f t="shared" si="23"/>
        <v>5.0831222426745017E-2</v>
      </c>
      <c r="N88" s="12">
        <v>0</v>
      </c>
      <c r="O88" s="11">
        <f t="shared" si="20"/>
        <v>2.7252281514107097E-2</v>
      </c>
      <c r="P88" s="11">
        <f t="shared" si="20"/>
        <v>6.563110525428119E-3</v>
      </c>
      <c r="Q88" s="11">
        <f t="shared" si="20"/>
        <v>8.5159042252293621E-2</v>
      </c>
      <c r="R88" s="12">
        <v>0</v>
      </c>
      <c r="T88" s="5">
        <f t="shared" si="25"/>
        <v>0.99999999999999989</v>
      </c>
      <c r="U88" s="2">
        <f t="shared" si="24"/>
        <v>1239199</v>
      </c>
    </row>
    <row r="89" spans="1:21" x14ac:dyDescent="0.25">
      <c r="A89" t="s">
        <v>9</v>
      </c>
      <c r="B89" s="11">
        <f t="shared" si="22"/>
        <v>0</v>
      </c>
      <c r="C89" s="11">
        <f t="shared" si="22"/>
        <v>0.10359076048673523</v>
      </c>
      <c r="D89" s="11">
        <f t="shared" si="22"/>
        <v>0</v>
      </c>
      <c r="E89" s="11">
        <f t="shared" si="22"/>
        <v>0</v>
      </c>
      <c r="F89" s="11">
        <f t="shared" si="22"/>
        <v>0</v>
      </c>
      <c r="G89" s="11">
        <f t="shared" si="22"/>
        <v>0</v>
      </c>
      <c r="H89" s="11">
        <f t="shared" si="22"/>
        <v>0</v>
      </c>
      <c r="I89" s="11">
        <f t="shared" si="22"/>
        <v>0</v>
      </c>
      <c r="J89" s="11">
        <f t="shared" si="22"/>
        <v>0</v>
      </c>
      <c r="K89" s="11">
        <f t="shared" si="22"/>
        <v>9.288657952195481E-2</v>
      </c>
      <c r="L89" s="11">
        <f t="shared" si="22"/>
        <v>0.6392210489036444</v>
      </c>
      <c r="M89" s="11">
        <f t="shared" si="23"/>
        <v>4.92929015569505E-2</v>
      </c>
      <c r="N89" s="12">
        <v>0</v>
      </c>
      <c r="O89" s="11">
        <f t="shared" si="20"/>
        <v>2.6343892680483864E-2</v>
      </c>
      <c r="P89" s="11">
        <f t="shared" si="20"/>
        <v>6.3443451236378928E-3</v>
      </c>
      <c r="Q89" s="11">
        <f t="shared" si="20"/>
        <v>8.2320471726593278E-2</v>
      </c>
      <c r="R89" s="12">
        <v>0</v>
      </c>
      <c r="T89" s="5">
        <f t="shared" si="25"/>
        <v>1</v>
      </c>
      <c r="U89" s="2">
        <f t="shared" si="24"/>
        <v>1281929</v>
      </c>
    </row>
    <row r="90" spans="1:21" x14ac:dyDescent="0.25">
      <c r="A90" t="s">
        <v>10</v>
      </c>
      <c r="B90" s="11">
        <f t="shared" si="22"/>
        <v>0</v>
      </c>
      <c r="C90" s="11">
        <f t="shared" si="22"/>
        <v>9.2561203117216134E-2</v>
      </c>
      <c r="D90" s="11">
        <f t="shared" si="22"/>
        <v>0</v>
      </c>
      <c r="E90" s="11">
        <f t="shared" si="22"/>
        <v>0</v>
      </c>
      <c r="F90" s="11">
        <f t="shared" si="22"/>
        <v>0</v>
      </c>
      <c r="G90" s="11">
        <f t="shared" si="22"/>
        <v>0</v>
      </c>
      <c r="H90" s="11">
        <f t="shared" si="22"/>
        <v>0</v>
      </c>
      <c r="I90" s="11">
        <f t="shared" si="22"/>
        <v>0</v>
      </c>
      <c r="J90" s="11">
        <f t="shared" si="22"/>
        <v>0</v>
      </c>
      <c r="K90" s="11">
        <f t="shared" si="22"/>
        <v>9.400754593046344E-2</v>
      </c>
      <c r="L90" s="11">
        <f t="shared" si="22"/>
        <v>0.6469099817391325</v>
      </c>
      <c r="M90" s="11">
        <f t="shared" si="23"/>
        <v>5.0124620749492949E-2</v>
      </c>
      <c r="N90" s="12">
        <v>0</v>
      </c>
      <c r="O90" s="11">
        <f t="shared" si="20"/>
        <v>2.6661813944418435E-2</v>
      </c>
      <c r="P90" s="11">
        <f t="shared" si="20"/>
        <v>6.4209094433080195E-3</v>
      </c>
      <c r="Q90" s="11">
        <f t="shared" si="20"/>
        <v>8.331392507596852E-2</v>
      </c>
      <c r="R90" s="12">
        <v>0</v>
      </c>
      <c r="T90" s="5">
        <f t="shared" si="25"/>
        <v>1</v>
      </c>
      <c r="U90" s="2">
        <f t="shared" si="24"/>
        <v>1266643</v>
      </c>
    </row>
    <row r="91" spans="1:21" x14ac:dyDescent="0.25">
      <c r="A91" t="s">
        <v>11</v>
      </c>
      <c r="B91" s="11">
        <f t="shared" si="22"/>
        <v>0</v>
      </c>
      <c r="C91" s="11">
        <f t="shared" si="22"/>
        <v>9.9379135019526887E-2</v>
      </c>
      <c r="D91" s="11">
        <f t="shared" si="22"/>
        <v>0</v>
      </c>
      <c r="E91" s="11">
        <f t="shared" si="22"/>
        <v>0</v>
      </c>
      <c r="F91" s="11">
        <f t="shared" si="22"/>
        <v>0</v>
      </c>
      <c r="G91" s="11">
        <f t="shared" si="22"/>
        <v>0</v>
      </c>
      <c r="H91" s="11">
        <f t="shared" si="22"/>
        <v>0</v>
      </c>
      <c r="I91" s="11">
        <f t="shared" si="22"/>
        <v>0</v>
      </c>
      <c r="J91" s="11">
        <f t="shared" si="22"/>
        <v>0</v>
      </c>
      <c r="K91" s="11">
        <f t="shared" si="22"/>
        <v>9.3285648813697414E-2</v>
      </c>
      <c r="L91" s="11">
        <f t="shared" si="22"/>
        <v>0.6417981189945513</v>
      </c>
      <c r="M91" s="11">
        <f t="shared" si="23"/>
        <v>5.0034274880625486E-2</v>
      </c>
      <c r="N91" s="12">
        <v>0</v>
      </c>
      <c r="O91" s="11">
        <f t="shared" si="20"/>
        <v>2.6457074139504641E-2</v>
      </c>
      <c r="P91" s="11">
        <f t="shared" si="20"/>
        <v>6.3716023800477108E-3</v>
      </c>
      <c r="Q91" s="11">
        <f t="shared" si="20"/>
        <v>8.2674145772046584E-2</v>
      </c>
      <c r="R91" s="12">
        <v>0</v>
      </c>
      <c r="T91" s="5">
        <f t="shared" si="25"/>
        <v>1</v>
      </c>
      <c r="U91" s="2">
        <f t="shared" si="24"/>
        <v>1276445</v>
      </c>
    </row>
    <row r="92" spans="1:21" x14ac:dyDescent="0.25">
      <c r="A92" t="s">
        <v>12</v>
      </c>
      <c r="B92" s="11">
        <f t="shared" si="22"/>
        <v>0</v>
      </c>
      <c r="C92" s="11">
        <f t="shared" si="22"/>
        <v>0.12361744251441426</v>
      </c>
      <c r="D92" s="11">
        <f t="shared" si="22"/>
        <v>0</v>
      </c>
      <c r="E92" s="11">
        <f t="shared" si="22"/>
        <v>0</v>
      </c>
      <c r="F92" s="11">
        <f t="shared" si="22"/>
        <v>0</v>
      </c>
      <c r="G92" s="11">
        <f t="shared" si="22"/>
        <v>0</v>
      </c>
      <c r="H92" s="11">
        <f t="shared" si="22"/>
        <v>0</v>
      </c>
      <c r="I92" s="11">
        <f t="shared" si="22"/>
        <v>0</v>
      </c>
      <c r="J92" s="11">
        <f t="shared" si="22"/>
        <v>0</v>
      </c>
      <c r="K92" s="11">
        <f t="shared" si="22"/>
        <v>9.0740884684379866E-2</v>
      </c>
      <c r="L92" s="11">
        <f t="shared" si="22"/>
        <v>0.62424308930822214</v>
      </c>
      <c r="M92" s="11">
        <f t="shared" si="23"/>
        <v>4.9046593539911081E-2</v>
      </c>
      <c r="N92" s="12">
        <v>0</v>
      </c>
      <c r="O92" s="11">
        <f t="shared" si="20"/>
        <v>2.5735344547728238E-2</v>
      </c>
      <c r="P92" s="11">
        <f t="shared" si="20"/>
        <v>6.1977897369540069E-3</v>
      </c>
      <c r="Q92" s="11">
        <f t="shared" si="20"/>
        <v>8.0418855668390438E-2</v>
      </c>
      <c r="R92" s="12">
        <v>0</v>
      </c>
      <c r="T92" s="5">
        <f t="shared" si="25"/>
        <v>1</v>
      </c>
      <c r="U92" s="2">
        <f t="shared" si="24"/>
        <v>1312242</v>
      </c>
    </row>
    <row r="93" spans="1:21" x14ac:dyDescent="0.25">
      <c r="A93" s="6">
        <v>42736</v>
      </c>
      <c r="B93" s="11">
        <f t="shared" si="22"/>
        <v>0</v>
      </c>
      <c r="C93" s="11">
        <f t="shared" si="22"/>
        <v>0.1182687534494507</v>
      </c>
      <c r="D93" s="11">
        <f t="shared" si="22"/>
        <v>0</v>
      </c>
      <c r="E93" s="11">
        <f t="shared" si="22"/>
        <v>0</v>
      </c>
      <c r="F93" s="11">
        <f t="shared" si="22"/>
        <v>0</v>
      </c>
      <c r="G93" s="11">
        <f t="shared" si="22"/>
        <v>0</v>
      </c>
      <c r="H93" s="11">
        <f t="shared" si="22"/>
        <v>0</v>
      </c>
      <c r="I93" s="11">
        <f t="shared" si="22"/>
        <v>0</v>
      </c>
      <c r="J93" s="11">
        <f t="shared" si="22"/>
        <v>0</v>
      </c>
      <c r="K93" s="11">
        <f t="shared" si="22"/>
        <v>9.2194760226561465E-2</v>
      </c>
      <c r="L93" s="11">
        <f t="shared" si="22"/>
        <v>0.62412010100916671</v>
      </c>
      <c r="M93" s="11">
        <f t="shared" si="23"/>
        <v>5.177105205548721E-2</v>
      </c>
      <c r="N93" s="12">
        <v>0</v>
      </c>
      <c r="O93" s="11">
        <f t="shared" si="20"/>
        <v>2.6031597739318652E-2</v>
      </c>
      <c r="P93" s="11">
        <f t="shared" si="20"/>
        <v>6.2691357796298176E-3</v>
      </c>
      <c r="Q93" s="11">
        <f t="shared" si="20"/>
        <v>8.1344599740385479E-2</v>
      </c>
      <c r="R93" s="12">
        <v>0</v>
      </c>
      <c r="T93" s="5">
        <f t="shared" si="25"/>
        <v>1</v>
      </c>
      <c r="U93" s="2">
        <f t="shared" si="24"/>
        <v>1297308</v>
      </c>
    </row>
    <row r="94" spans="1:21" x14ac:dyDescent="0.25">
      <c r="A94" s="6">
        <v>42767</v>
      </c>
      <c r="B94" s="11">
        <f t="shared" si="22"/>
        <v>0</v>
      </c>
      <c r="C94" s="11">
        <f t="shared" si="22"/>
        <v>0.10464988879271619</v>
      </c>
      <c r="D94" s="11">
        <f t="shared" si="22"/>
        <v>0</v>
      </c>
      <c r="E94" s="11">
        <f t="shared" si="22"/>
        <v>0</v>
      </c>
      <c r="F94" s="11">
        <f t="shared" si="22"/>
        <v>0</v>
      </c>
      <c r="G94" s="11">
        <f t="shared" si="22"/>
        <v>0</v>
      </c>
      <c r="H94" s="11">
        <f t="shared" si="22"/>
        <v>0</v>
      </c>
      <c r="I94" s="11">
        <f t="shared" si="22"/>
        <v>0</v>
      </c>
      <c r="J94" s="11">
        <f t="shared" si="22"/>
        <v>0</v>
      </c>
      <c r="K94" s="11">
        <f t="shared" si="22"/>
        <v>9.3602724695842993E-2</v>
      </c>
      <c r="L94" s="11">
        <f t="shared" si="22"/>
        <v>0.63365143364266852</v>
      </c>
      <c r="M94" s="11">
        <f t="shared" si="23"/>
        <v>5.2715069878243287E-2</v>
      </c>
      <c r="N94" s="12">
        <v>0</v>
      </c>
      <c r="O94" s="11">
        <f t="shared" si="20"/>
        <v>2.6429142725666266E-2</v>
      </c>
      <c r="P94" s="11">
        <f t="shared" si="20"/>
        <v>6.3648757154909164E-3</v>
      </c>
      <c r="Q94" s="11">
        <f t="shared" si="20"/>
        <v>8.2586864549371808E-2</v>
      </c>
      <c r="R94" s="12">
        <v>0</v>
      </c>
      <c r="T94" s="5">
        <f t="shared" si="25"/>
        <v>1</v>
      </c>
      <c r="U94" s="2">
        <f t="shared" si="24"/>
        <v>1277794</v>
      </c>
    </row>
    <row r="95" spans="1:21" x14ac:dyDescent="0.25">
      <c r="A95" s="6">
        <v>42795</v>
      </c>
      <c r="B95" s="11">
        <f t="shared" si="22"/>
        <v>0</v>
      </c>
      <c r="C95" s="11">
        <f t="shared" si="22"/>
        <v>7.8885073156915633E-2</v>
      </c>
      <c r="D95" s="11">
        <f t="shared" si="22"/>
        <v>0</v>
      </c>
      <c r="E95" s="11">
        <f t="shared" si="22"/>
        <v>0</v>
      </c>
      <c r="F95" s="11">
        <f t="shared" si="22"/>
        <v>0</v>
      </c>
      <c r="G95" s="11">
        <f t="shared" si="22"/>
        <v>0</v>
      </c>
      <c r="H95" s="11">
        <f t="shared" si="22"/>
        <v>0</v>
      </c>
      <c r="I95" s="11">
        <f t="shared" si="22"/>
        <v>0</v>
      </c>
      <c r="J95" s="11">
        <f t="shared" si="22"/>
        <v>0</v>
      </c>
      <c r="K95" s="11">
        <f t="shared" si="22"/>
        <v>9.6237713307284797E-2</v>
      </c>
      <c r="L95" s="11">
        <f t="shared" si="22"/>
        <v>0.6514892083089262</v>
      </c>
      <c r="M95" s="11">
        <f t="shared" si="23"/>
        <v>5.4759061737613531E-2</v>
      </c>
      <c r="N95" s="12">
        <v>0</v>
      </c>
      <c r="O95" s="11">
        <f t="shared" si="20"/>
        <v>2.7173143397853892E-2</v>
      </c>
      <c r="P95" s="11">
        <f t="shared" si="20"/>
        <v>6.5440518567630723E-3</v>
      </c>
      <c r="Q95" s="11">
        <f t="shared" si="20"/>
        <v>8.4911748234642842E-2</v>
      </c>
      <c r="R95" s="12">
        <v>0</v>
      </c>
      <c r="T95" s="5">
        <f t="shared" si="25"/>
        <v>1</v>
      </c>
      <c r="U95" s="2">
        <f t="shared" si="24"/>
        <v>1242808</v>
      </c>
    </row>
    <row r="96" spans="1:21" x14ac:dyDescent="0.25">
      <c r="A96" s="6">
        <v>42826</v>
      </c>
      <c r="B96" s="11">
        <f t="shared" si="22"/>
        <v>0</v>
      </c>
      <c r="C96" s="11">
        <f t="shared" si="22"/>
        <v>8.8509725423269237E-2</v>
      </c>
      <c r="D96" s="11">
        <f t="shared" si="22"/>
        <v>0</v>
      </c>
      <c r="E96" s="11">
        <f t="shared" si="22"/>
        <v>0</v>
      </c>
      <c r="F96" s="11">
        <f t="shared" si="22"/>
        <v>0</v>
      </c>
      <c r="G96" s="11">
        <f t="shared" si="22"/>
        <v>0</v>
      </c>
      <c r="H96" s="11">
        <f t="shared" si="22"/>
        <v>0</v>
      </c>
      <c r="I96" s="11">
        <f t="shared" si="22"/>
        <v>0</v>
      </c>
      <c r="J96" s="11">
        <f t="shared" si="22"/>
        <v>0</v>
      </c>
      <c r="K96" s="11">
        <f t="shared" si="22"/>
        <v>9.5408037131259324E-2</v>
      </c>
      <c r="L96" s="11">
        <f t="shared" si="22"/>
        <v>0.64571068560445954</v>
      </c>
      <c r="M96" s="11">
        <f t="shared" si="23"/>
        <v>5.2794813107589739E-2</v>
      </c>
      <c r="N96" s="12">
        <v>0</v>
      </c>
      <c r="O96" s="11">
        <f t="shared" si="20"/>
        <v>2.6932125397749477E-2</v>
      </c>
      <c r="P96" s="11">
        <f t="shared" si="20"/>
        <v>6.4860079908766839E-3</v>
      </c>
      <c r="Q96" s="11">
        <f t="shared" si="20"/>
        <v>8.4158605344795967E-2</v>
      </c>
      <c r="R96" s="12">
        <v>0</v>
      </c>
      <c r="T96" s="5">
        <f t="shared" si="25"/>
        <v>1</v>
      </c>
      <c r="U96" s="2">
        <f t="shared" si="24"/>
        <v>1253930</v>
      </c>
    </row>
    <row r="97" spans="1:21" x14ac:dyDescent="0.25">
      <c r="A97" s="6">
        <v>42856</v>
      </c>
      <c r="B97" s="11">
        <f t="shared" si="22"/>
        <v>0</v>
      </c>
      <c r="C97" s="11">
        <f t="shared" si="22"/>
        <v>8.1190344766455674E-2</v>
      </c>
      <c r="D97" s="11">
        <f t="shared" si="22"/>
        <v>0</v>
      </c>
      <c r="E97" s="11">
        <f t="shared" si="22"/>
        <v>0</v>
      </c>
      <c r="F97" s="11">
        <f t="shared" si="22"/>
        <v>0</v>
      </c>
      <c r="G97" s="11">
        <f t="shared" si="22"/>
        <v>0</v>
      </c>
      <c r="H97" s="11">
        <f t="shared" si="22"/>
        <v>0</v>
      </c>
      <c r="I97" s="11">
        <f t="shared" si="22"/>
        <v>0</v>
      </c>
      <c r="J97" s="11">
        <f t="shared" si="22"/>
        <v>0</v>
      </c>
      <c r="K97" s="11">
        <f t="shared" si="22"/>
        <v>9.6496734448845073E-2</v>
      </c>
      <c r="L97" s="11">
        <f t="shared" si="22"/>
        <v>0.64901670850171433</v>
      </c>
      <c r="M97" s="11">
        <f t="shared" si="23"/>
        <v>5.4493003541541601E-2</v>
      </c>
      <c r="N97" s="12">
        <v>0</v>
      </c>
      <c r="O97" s="11">
        <f t="shared" ref="O97:Q97" si="26">O21/$U97</f>
        <v>2.7213060592996691E-2</v>
      </c>
      <c r="P97" s="11">
        <f t="shared" si="26"/>
        <v>6.5536650322123155E-3</v>
      </c>
      <c r="Q97" s="11">
        <f t="shared" si="26"/>
        <v>8.5036483116234282E-2</v>
      </c>
      <c r="R97" s="12">
        <v>0</v>
      </c>
      <c r="T97" s="5">
        <f t="shared" si="25"/>
        <v>1</v>
      </c>
      <c r="U97" s="2">
        <f t="shared" si="24"/>
        <v>1240985</v>
      </c>
    </row>
    <row r="98" spans="1:21" x14ac:dyDescent="0.25">
      <c r="A98" s="6">
        <v>42887</v>
      </c>
      <c r="B98" s="11"/>
      <c r="C98" s="11"/>
      <c r="D98" s="11"/>
      <c r="E98" s="11"/>
      <c r="F98" s="11"/>
      <c r="G98" s="11"/>
      <c r="H98" s="11"/>
      <c r="I98" s="11"/>
      <c r="J98" s="11"/>
      <c r="K98" s="17"/>
      <c r="L98" s="17"/>
      <c r="M98" s="11"/>
      <c r="N98" s="12"/>
      <c r="O98" s="17"/>
      <c r="P98" s="17"/>
      <c r="Q98" s="17"/>
      <c r="R98" s="12"/>
      <c r="T98" s="5"/>
    </row>
    <row r="99" spans="1:21" x14ac:dyDescent="0.25">
      <c r="A99" s="6">
        <v>42917</v>
      </c>
      <c r="B99" s="11"/>
      <c r="C99" s="11"/>
      <c r="D99" s="11"/>
      <c r="E99" s="11"/>
      <c r="F99" s="11"/>
      <c r="G99" s="11"/>
      <c r="H99" s="11"/>
      <c r="I99" s="11"/>
      <c r="J99" s="11"/>
      <c r="K99" s="17"/>
      <c r="L99" s="17"/>
      <c r="M99" s="11"/>
      <c r="N99" s="12"/>
      <c r="O99" s="17"/>
      <c r="P99" s="17"/>
      <c r="Q99" s="17"/>
      <c r="R99" s="12"/>
      <c r="T99" s="5"/>
    </row>
    <row r="100" spans="1:21" x14ac:dyDescent="0.25">
      <c r="A100" s="6">
        <v>42948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7"/>
      <c r="L100" s="17"/>
      <c r="M100" s="11"/>
      <c r="N100" s="12"/>
      <c r="O100" s="17"/>
      <c r="P100" s="17"/>
      <c r="Q100" s="17"/>
      <c r="R100" s="12"/>
      <c r="T100" s="5"/>
    </row>
    <row r="101" spans="1:21" x14ac:dyDescent="0.25">
      <c r="A101" s="6">
        <v>42979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7"/>
      <c r="L101" s="17"/>
      <c r="M101" s="11"/>
      <c r="N101" s="12"/>
      <c r="O101" s="17"/>
      <c r="P101" s="17"/>
      <c r="Q101" s="17"/>
      <c r="R101" s="12"/>
      <c r="T101" s="5"/>
    </row>
    <row r="102" spans="1:21" x14ac:dyDescent="0.25">
      <c r="A102" s="6">
        <v>43009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7"/>
      <c r="L102" s="17"/>
      <c r="M102" s="11"/>
      <c r="N102" s="12"/>
      <c r="O102" s="17"/>
      <c r="P102" s="17"/>
      <c r="Q102" s="17"/>
      <c r="R102" s="12"/>
      <c r="T102" s="5"/>
    </row>
    <row r="103" spans="1:21" x14ac:dyDescent="0.25">
      <c r="A103" s="6">
        <v>43040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7"/>
      <c r="L103" s="17"/>
      <c r="M103" s="11"/>
      <c r="N103" s="12"/>
      <c r="O103" s="17"/>
      <c r="P103" s="17"/>
      <c r="Q103" s="17"/>
      <c r="R103" s="12"/>
      <c r="T103" s="5"/>
    </row>
    <row r="104" spans="1:21" x14ac:dyDescent="0.25">
      <c r="A104" s="6"/>
      <c r="T104" s="5"/>
    </row>
    <row r="105" spans="1:21" x14ac:dyDescent="0.25">
      <c r="A105" s="6"/>
      <c r="T105" s="5"/>
    </row>
    <row r="106" spans="1:21" x14ac:dyDescent="0.25">
      <c r="A106" s="6"/>
      <c r="T106" s="5"/>
    </row>
    <row r="107" spans="1:21" x14ac:dyDescent="0.25">
      <c r="A107" s="6"/>
      <c r="T107" s="5"/>
    </row>
    <row r="108" spans="1:21" x14ac:dyDescent="0.25">
      <c r="A108" s="6"/>
      <c r="T108" s="5"/>
    </row>
    <row r="109" spans="1:21" x14ac:dyDescent="0.25">
      <c r="A109" s="6"/>
      <c r="T109" s="5"/>
    </row>
    <row r="110" spans="1:21" x14ac:dyDescent="0.25">
      <c r="A110" s="6"/>
      <c r="T110" s="5"/>
    </row>
    <row r="111" spans="1:21" x14ac:dyDescent="0.25">
      <c r="A111" s="6"/>
      <c r="T111" s="5"/>
    </row>
    <row r="112" spans="1:21" x14ac:dyDescent="0.25">
      <c r="A112" s="6"/>
      <c r="T112" s="5"/>
    </row>
    <row r="113" spans="1:20" x14ac:dyDescent="0.25">
      <c r="A113" s="6"/>
      <c r="T113" s="5"/>
    </row>
    <row r="114" spans="1:20" x14ac:dyDescent="0.25">
      <c r="A114" s="6"/>
      <c r="T114" s="5"/>
    </row>
    <row r="115" spans="1:20" x14ac:dyDescent="0.25">
      <c r="A115" s="6"/>
      <c r="T115" s="5"/>
    </row>
    <row r="116" spans="1:20" x14ac:dyDescent="0.25">
      <c r="A116" s="6"/>
      <c r="T116" s="5"/>
    </row>
    <row r="117" spans="1:20" x14ac:dyDescent="0.25">
      <c r="A117" s="6"/>
      <c r="T117" s="5"/>
    </row>
    <row r="118" spans="1:20" x14ac:dyDescent="0.25">
      <c r="A118" s="6"/>
      <c r="T118" s="5"/>
    </row>
    <row r="119" spans="1:20" x14ac:dyDescent="0.25">
      <c r="A119" s="6"/>
      <c r="T119" s="5"/>
    </row>
    <row r="120" spans="1:20" x14ac:dyDescent="0.25">
      <c r="A120" s="6"/>
      <c r="T120" s="5"/>
    </row>
    <row r="121" spans="1:20" x14ac:dyDescent="0.25">
      <c r="A121" s="6"/>
      <c r="T121" s="5"/>
    </row>
    <row r="122" spans="1:20" x14ac:dyDescent="0.25">
      <c r="A122" s="6"/>
      <c r="T122" s="5"/>
    </row>
    <row r="123" spans="1:20" x14ac:dyDescent="0.25">
      <c r="A123" s="6"/>
      <c r="T123" s="5"/>
    </row>
    <row r="124" spans="1:20" x14ac:dyDescent="0.25">
      <c r="A124" s="6"/>
      <c r="T124" s="5"/>
    </row>
    <row r="125" spans="1:20" x14ac:dyDescent="0.25">
      <c r="A125" s="6"/>
      <c r="T125" s="5"/>
    </row>
    <row r="126" spans="1:20" x14ac:dyDescent="0.25">
      <c r="A126" s="6"/>
      <c r="T126" s="5"/>
    </row>
    <row r="127" spans="1:20" x14ac:dyDescent="0.25">
      <c r="A127" s="6"/>
      <c r="T127" s="5"/>
    </row>
    <row r="128" spans="1:20" x14ac:dyDescent="0.25">
      <c r="A128" s="6"/>
      <c r="T128" s="5"/>
    </row>
    <row r="129" spans="1:20" x14ac:dyDescent="0.25">
      <c r="A129" s="6"/>
      <c r="T129" s="5"/>
    </row>
    <row r="130" spans="1:20" x14ac:dyDescent="0.25">
      <c r="A130" s="6"/>
      <c r="T130" s="5"/>
    </row>
    <row r="131" spans="1:20" x14ac:dyDescent="0.25">
      <c r="A131" s="6"/>
      <c r="T131" s="5"/>
    </row>
    <row r="132" spans="1:20" x14ac:dyDescent="0.25">
      <c r="A132" s="6"/>
      <c r="T132" s="5"/>
    </row>
    <row r="133" spans="1:20" x14ac:dyDescent="0.25">
      <c r="A133" s="6"/>
      <c r="T133" s="5"/>
    </row>
  </sheetData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01"/>
  <sheetViews>
    <sheetView workbookViewId="0"/>
  </sheetViews>
  <sheetFormatPr defaultRowHeight="15" x14ac:dyDescent="0.25"/>
  <cols>
    <col min="1" max="1" width="14.28515625" customWidth="1"/>
    <col min="2" max="2" width="13.7109375" bestFit="1" customWidth="1"/>
    <col min="3" max="3" width="11.7109375" bestFit="1" customWidth="1"/>
    <col min="4" max="4" width="10.85546875" bestFit="1" customWidth="1"/>
    <col min="5" max="5" width="9.28515625" bestFit="1" customWidth="1"/>
    <col min="6" max="6" width="11.85546875" bestFit="1" customWidth="1"/>
    <col min="7" max="10" width="9.28515625" bestFit="1" customWidth="1"/>
    <col min="11" max="11" width="11.7109375" bestFit="1" customWidth="1"/>
    <col min="12" max="12" width="14.7109375" bestFit="1" customWidth="1"/>
    <col min="13" max="13" width="12" bestFit="1" customWidth="1"/>
    <col min="14" max="14" width="15.7109375" bestFit="1" customWidth="1"/>
    <col min="15" max="15" width="10.7109375" bestFit="1" customWidth="1"/>
    <col min="16" max="16" width="10" bestFit="1" customWidth="1"/>
    <col min="17" max="17" width="11.7109375" bestFit="1" customWidth="1"/>
    <col min="18" max="18" width="9.42578125" bestFit="1" customWidth="1"/>
    <col min="20" max="20" width="10.5703125" bestFit="1" customWidth="1"/>
  </cols>
  <sheetData>
    <row r="1" spans="1:20" ht="28.5" x14ac:dyDescent="0.45">
      <c r="A1" s="3" t="s">
        <v>49</v>
      </c>
    </row>
    <row r="3" spans="1:20" x14ac:dyDescent="0.25">
      <c r="A3" t="s">
        <v>50</v>
      </c>
    </row>
    <row r="4" spans="1:20" x14ac:dyDescent="0.25">
      <c r="F4" t="s">
        <v>58</v>
      </c>
    </row>
    <row r="5" spans="1:20" x14ac:dyDescent="0.25">
      <c r="A5" t="s">
        <v>16</v>
      </c>
      <c r="B5" t="s">
        <v>35</v>
      </c>
      <c r="C5" t="s">
        <v>36</v>
      </c>
      <c r="D5" t="s">
        <v>14</v>
      </c>
      <c r="E5" t="s">
        <v>34</v>
      </c>
      <c r="F5" t="s">
        <v>53</v>
      </c>
      <c r="G5" t="s">
        <v>54</v>
      </c>
      <c r="H5" t="s">
        <v>55</v>
      </c>
      <c r="I5" t="s">
        <v>56</v>
      </c>
      <c r="O5" t="s">
        <v>31</v>
      </c>
    </row>
    <row r="6" spans="1:20" x14ac:dyDescent="0.25">
      <c r="A6" t="s">
        <v>51</v>
      </c>
      <c r="B6" s="16">
        <f>'[24]Rate SC'!$H$74</f>
        <v>97596</v>
      </c>
      <c r="C6" s="16">
        <f>'[24]Rate SE'!$H$54</f>
        <v>1476997</v>
      </c>
      <c r="D6" s="16">
        <f>'[24]Rate SL'!$H$211</f>
        <v>10839811</v>
      </c>
      <c r="E6" s="16">
        <f>'[24]Rate NSU'!$H$47</f>
        <v>405021</v>
      </c>
      <c r="F6" s="19">
        <f>SUM(COM!Q7:Q18)/(SUM(COM!Q7:Q18)+SUM(SL!Q7:Q18))</f>
        <v>0.14191972852542906</v>
      </c>
      <c r="G6" s="20">
        <f>1-F6</f>
        <v>0.858080271474571</v>
      </c>
      <c r="H6" s="19">
        <f>SUM(COM!L7:L18)/(SUM(COM!L7:L18)+SUM(SL!L7:L18))</f>
        <v>1.1494840279021293E-2</v>
      </c>
      <c r="I6" s="20">
        <f>1-H6</f>
        <v>0.98850515972097874</v>
      </c>
      <c r="O6" s="8">
        <f>[17]KWHtoCC!G12*12</f>
        <v>1439796</v>
      </c>
      <c r="P6" t="s">
        <v>67</v>
      </c>
    </row>
    <row r="7" spans="1:20" x14ac:dyDescent="0.25">
      <c r="K7" t="s">
        <v>57</v>
      </c>
    </row>
    <row r="8" spans="1:20" x14ac:dyDescent="0.25">
      <c r="A8" t="s">
        <v>52</v>
      </c>
      <c r="F8" t="s">
        <v>53</v>
      </c>
      <c r="G8" t="s">
        <v>54</v>
      </c>
      <c r="H8" t="s">
        <v>55</v>
      </c>
      <c r="I8" t="s">
        <v>56</v>
      </c>
      <c r="K8" t="s">
        <v>17</v>
      </c>
      <c r="L8" t="s">
        <v>19</v>
      </c>
      <c r="M8" t="s">
        <v>37</v>
      </c>
      <c r="O8" t="s">
        <v>61</v>
      </c>
      <c r="P8" t="s">
        <v>62</v>
      </c>
      <c r="Q8" t="s">
        <v>63</v>
      </c>
    </row>
    <row r="9" spans="1:20" x14ac:dyDescent="0.25">
      <c r="A9" t="s">
        <v>9</v>
      </c>
      <c r="B9" s="8">
        <f>ROUND(B$6/12,0)</f>
        <v>8133</v>
      </c>
      <c r="C9" s="8">
        <f>ROUND(C$6/12,0)</f>
        <v>123083</v>
      </c>
      <c r="D9" s="8">
        <f>ROUND(D$6/12,0)</f>
        <v>903318</v>
      </c>
      <c r="E9" s="8">
        <f>ROUND(E$6/12,0)</f>
        <v>33752</v>
      </c>
      <c r="F9" s="8">
        <f>ROUND(C9*$F$6,0)</f>
        <v>17468</v>
      </c>
      <c r="G9" s="8">
        <f>C9-F9</f>
        <v>105615</v>
      </c>
      <c r="H9" s="8">
        <f>ROUND(D9*$H$6,0)</f>
        <v>10383</v>
      </c>
      <c r="I9" s="8">
        <f>D9-H9</f>
        <v>892935</v>
      </c>
      <c r="J9" s="17"/>
      <c r="K9" s="8">
        <f>F9+H9</f>
        <v>27851</v>
      </c>
      <c r="L9" s="8">
        <f>B9+E9+I9+G9</f>
        <v>1040435</v>
      </c>
      <c r="M9" s="17"/>
      <c r="O9" s="17"/>
      <c r="P9" s="17"/>
      <c r="Q9" s="17"/>
      <c r="R9" s="17"/>
      <c r="S9" s="15"/>
      <c r="T9" s="18"/>
    </row>
    <row r="10" spans="1:20" x14ac:dyDescent="0.25">
      <c r="A10" t="s">
        <v>10</v>
      </c>
      <c r="B10" s="8">
        <f>B9</f>
        <v>8133</v>
      </c>
      <c r="C10" s="8">
        <f t="shared" ref="C10:E19" si="0">C9</f>
        <v>123083</v>
      </c>
      <c r="D10" s="8">
        <f t="shared" si="0"/>
        <v>903318</v>
      </c>
      <c r="E10" s="8">
        <f t="shared" si="0"/>
        <v>33752</v>
      </c>
      <c r="F10" s="8">
        <f t="shared" ref="F10:F36" si="1">ROUND(C10*$F$6,0)</f>
        <v>17468</v>
      </c>
      <c r="G10" s="8">
        <f t="shared" ref="G10:G36" si="2">C10-F10</f>
        <v>105615</v>
      </c>
      <c r="H10" s="8">
        <f t="shared" ref="H10:H36" si="3">ROUND(D10*$H$6,0)</f>
        <v>10383</v>
      </c>
      <c r="I10" s="8">
        <f t="shared" ref="I10:I36" si="4">D10-H10</f>
        <v>892935</v>
      </c>
      <c r="J10" s="17"/>
      <c r="K10" s="8">
        <f t="shared" ref="K10:K12" si="5">F10+H10</f>
        <v>27851</v>
      </c>
      <c r="L10" s="8">
        <f t="shared" ref="L10:L12" si="6">B10+E10+I10+G10</f>
        <v>1040435</v>
      </c>
      <c r="M10" s="17"/>
      <c r="O10" s="17"/>
      <c r="P10" s="17"/>
      <c r="Q10" s="17"/>
      <c r="R10" s="17"/>
      <c r="S10" s="15"/>
      <c r="T10" s="18"/>
    </row>
    <row r="11" spans="1:20" x14ac:dyDescent="0.25">
      <c r="A11" t="s">
        <v>11</v>
      </c>
      <c r="B11" s="8">
        <f t="shared" ref="B11:B19" si="7">B10</f>
        <v>8133</v>
      </c>
      <c r="C11" s="8">
        <f t="shared" si="0"/>
        <v>123083</v>
      </c>
      <c r="D11" s="8">
        <f t="shared" si="0"/>
        <v>903318</v>
      </c>
      <c r="E11" s="8">
        <f t="shared" si="0"/>
        <v>33752</v>
      </c>
      <c r="F11" s="8">
        <f t="shared" si="1"/>
        <v>17468</v>
      </c>
      <c r="G11" s="8">
        <f t="shared" si="2"/>
        <v>105615</v>
      </c>
      <c r="H11" s="8">
        <f t="shared" si="3"/>
        <v>10383</v>
      </c>
      <c r="I11" s="8">
        <f t="shared" si="4"/>
        <v>892935</v>
      </c>
      <c r="J11" s="17"/>
      <c r="K11" s="8">
        <f t="shared" si="5"/>
        <v>27851</v>
      </c>
      <c r="L11" s="8">
        <f t="shared" si="6"/>
        <v>1040435</v>
      </c>
      <c r="M11" s="17"/>
      <c r="O11" s="17"/>
      <c r="P11" s="17"/>
      <c r="Q11" s="17"/>
      <c r="R11" s="17"/>
      <c r="S11" s="15"/>
      <c r="T11" s="18"/>
    </row>
    <row r="12" spans="1:20" x14ac:dyDescent="0.25">
      <c r="A12" t="s">
        <v>12</v>
      </c>
      <c r="B12" s="8">
        <f t="shared" si="7"/>
        <v>8133</v>
      </c>
      <c r="C12" s="8">
        <f t="shared" si="0"/>
        <v>123083</v>
      </c>
      <c r="D12" s="8">
        <f t="shared" si="0"/>
        <v>903318</v>
      </c>
      <c r="E12" s="8">
        <f t="shared" si="0"/>
        <v>33752</v>
      </c>
      <c r="F12" s="8">
        <f t="shared" si="1"/>
        <v>17468</v>
      </c>
      <c r="G12" s="8">
        <f t="shared" si="2"/>
        <v>105615</v>
      </c>
      <c r="H12" s="8">
        <f t="shared" si="3"/>
        <v>10383</v>
      </c>
      <c r="I12" s="8">
        <f t="shared" si="4"/>
        <v>892935</v>
      </c>
      <c r="J12" s="17"/>
      <c r="K12" s="8">
        <f t="shared" si="5"/>
        <v>27851</v>
      </c>
      <c r="L12" s="8">
        <f t="shared" si="6"/>
        <v>1040435</v>
      </c>
      <c r="M12" s="17"/>
      <c r="O12" s="17"/>
      <c r="P12" s="17"/>
      <c r="Q12" s="17"/>
      <c r="R12" s="17"/>
      <c r="S12" s="15"/>
      <c r="T12" s="18"/>
    </row>
    <row r="13" spans="1:20" x14ac:dyDescent="0.25">
      <c r="A13" s="6">
        <v>42736</v>
      </c>
      <c r="B13" s="8">
        <f t="shared" si="7"/>
        <v>8133</v>
      </c>
      <c r="C13" s="8">
        <f t="shared" si="0"/>
        <v>123083</v>
      </c>
      <c r="D13" s="8">
        <f t="shared" si="0"/>
        <v>903318</v>
      </c>
      <c r="E13" s="8">
        <f t="shared" si="0"/>
        <v>33752</v>
      </c>
      <c r="F13" s="8">
        <f t="shared" si="1"/>
        <v>17468</v>
      </c>
      <c r="G13" s="8">
        <f t="shared" si="2"/>
        <v>105615</v>
      </c>
      <c r="H13" s="8">
        <f t="shared" si="3"/>
        <v>10383</v>
      </c>
      <c r="I13" s="8">
        <f t="shared" si="4"/>
        <v>892935</v>
      </c>
      <c r="J13" s="17"/>
      <c r="K13" s="8">
        <f>F13+H13+O13</f>
        <v>27933</v>
      </c>
      <c r="L13" s="8">
        <f>B13+E13+I13+G13+P13</f>
        <v>1160186</v>
      </c>
      <c r="M13" s="8">
        <f>Q13</f>
        <v>150</v>
      </c>
      <c r="O13" s="8">
        <f>[17]KWHtoCC!D12</f>
        <v>82</v>
      </c>
      <c r="P13" s="8">
        <f>[17]KWHtoCC!E12</f>
        <v>119751</v>
      </c>
      <c r="Q13" s="8">
        <f>[17]KWHtoCC!F12</f>
        <v>150</v>
      </c>
      <c r="R13" s="17"/>
      <c r="S13" s="15"/>
      <c r="T13" s="18"/>
    </row>
    <row r="14" spans="1:20" x14ac:dyDescent="0.25">
      <c r="A14" s="6">
        <v>42767</v>
      </c>
      <c r="B14" s="8">
        <f t="shared" si="7"/>
        <v>8133</v>
      </c>
      <c r="C14" s="8">
        <f t="shared" si="0"/>
        <v>123083</v>
      </c>
      <c r="D14" s="8">
        <f t="shared" si="0"/>
        <v>903318</v>
      </c>
      <c r="E14" s="8">
        <f t="shared" si="0"/>
        <v>33752</v>
      </c>
      <c r="F14" s="8">
        <f t="shared" si="1"/>
        <v>17468</v>
      </c>
      <c r="G14" s="8">
        <f t="shared" si="2"/>
        <v>105615</v>
      </c>
      <c r="H14" s="8">
        <f t="shared" si="3"/>
        <v>10383</v>
      </c>
      <c r="I14" s="8">
        <f t="shared" si="4"/>
        <v>892935</v>
      </c>
      <c r="J14" s="17"/>
      <c r="K14" s="8">
        <f>F14+H14+O14</f>
        <v>27933</v>
      </c>
      <c r="L14" s="8">
        <f>B14+E14+I14+G14+P14</f>
        <v>1160186</v>
      </c>
      <c r="M14" s="8">
        <f t="shared" ref="M14:M36" si="8">Q14</f>
        <v>150</v>
      </c>
      <c r="O14" s="8">
        <f>O13</f>
        <v>82</v>
      </c>
      <c r="P14" s="8">
        <f t="shared" ref="P14:Q29" si="9">P13</f>
        <v>119751</v>
      </c>
      <c r="Q14" s="8">
        <f t="shared" si="9"/>
        <v>150</v>
      </c>
      <c r="R14" s="17"/>
      <c r="S14" s="15"/>
      <c r="T14" s="18"/>
    </row>
    <row r="15" spans="1:20" x14ac:dyDescent="0.25">
      <c r="A15" s="6">
        <v>42795</v>
      </c>
      <c r="B15" s="8">
        <f t="shared" si="7"/>
        <v>8133</v>
      </c>
      <c r="C15" s="8">
        <f t="shared" si="0"/>
        <v>123083</v>
      </c>
      <c r="D15" s="8">
        <f t="shared" si="0"/>
        <v>903318</v>
      </c>
      <c r="E15" s="8">
        <f t="shared" si="0"/>
        <v>33752</v>
      </c>
      <c r="F15" s="8">
        <f t="shared" si="1"/>
        <v>17468</v>
      </c>
      <c r="G15" s="8">
        <f t="shared" si="2"/>
        <v>105615</v>
      </c>
      <c r="H15" s="8">
        <f t="shared" si="3"/>
        <v>10383</v>
      </c>
      <c r="I15" s="8">
        <f t="shared" si="4"/>
        <v>892935</v>
      </c>
      <c r="J15" s="17"/>
      <c r="K15" s="8">
        <f t="shared" ref="K15:K36" si="10">F15+H15+O15</f>
        <v>27933</v>
      </c>
      <c r="L15" s="8">
        <f t="shared" ref="L15:L36" si="11">B15+E15+I15+G15+P15</f>
        <v>1160186</v>
      </c>
      <c r="M15" s="8">
        <f>Q15</f>
        <v>150</v>
      </c>
      <c r="O15" s="8">
        <f t="shared" ref="O15:O39" si="12">O14</f>
        <v>82</v>
      </c>
      <c r="P15" s="8">
        <f t="shared" si="9"/>
        <v>119751</v>
      </c>
      <c r="Q15" s="8">
        <f t="shared" si="9"/>
        <v>150</v>
      </c>
      <c r="R15" s="17"/>
      <c r="S15" s="15"/>
      <c r="T15" s="18"/>
    </row>
    <row r="16" spans="1:20" x14ac:dyDescent="0.25">
      <c r="A16" s="6">
        <v>42826</v>
      </c>
      <c r="B16" s="8">
        <f t="shared" si="7"/>
        <v>8133</v>
      </c>
      <c r="C16" s="8">
        <f t="shared" si="0"/>
        <v>123083</v>
      </c>
      <c r="D16" s="8">
        <f t="shared" si="0"/>
        <v>903318</v>
      </c>
      <c r="E16" s="8">
        <f t="shared" si="0"/>
        <v>33752</v>
      </c>
      <c r="F16" s="8">
        <f t="shared" si="1"/>
        <v>17468</v>
      </c>
      <c r="G16" s="8">
        <f t="shared" si="2"/>
        <v>105615</v>
      </c>
      <c r="H16" s="8">
        <f t="shared" si="3"/>
        <v>10383</v>
      </c>
      <c r="I16" s="8">
        <f t="shared" si="4"/>
        <v>892935</v>
      </c>
      <c r="J16" s="17"/>
      <c r="K16" s="8">
        <f t="shared" si="10"/>
        <v>27933</v>
      </c>
      <c r="L16" s="8">
        <f t="shared" si="11"/>
        <v>1160186</v>
      </c>
      <c r="M16" s="8">
        <f t="shared" si="8"/>
        <v>150</v>
      </c>
      <c r="O16" s="8">
        <f t="shared" si="12"/>
        <v>82</v>
      </c>
      <c r="P16" s="8">
        <f t="shared" si="9"/>
        <v>119751</v>
      </c>
      <c r="Q16" s="8">
        <f t="shared" si="9"/>
        <v>150</v>
      </c>
      <c r="R16" s="17"/>
      <c r="S16" s="15"/>
      <c r="T16" s="18"/>
    </row>
    <row r="17" spans="1:20" x14ac:dyDescent="0.25">
      <c r="A17" s="6">
        <v>42856</v>
      </c>
      <c r="B17" s="8">
        <f t="shared" si="7"/>
        <v>8133</v>
      </c>
      <c r="C17" s="8">
        <f t="shared" si="0"/>
        <v>123083</v>
      </c>
      <c r="D17" s="8">
        <f t="shared" si="0"/>
        <v>903318</v>
      </c>
      <c r="E17" s="8">
        <f t="shared" si="0"/>
        <v>33752</v>
      </c>
      <c r="F17" s="8">
        <f t="shared" si="1"/>
        <v>17468</v>
      </c>
      <c r="G17" s="8">
        <f t="shared" si="2"/>
        <v>105615</v>
      </c>
      <c r="H17" s="8">
        <f t="shared" si="3"/>
        <v>10383</v>
      </c>
      <c r="I17" s="8">
        <f t="shared" si="4"/>
        <v>892935</v>
      </c>
      <c r="J17" s="17"/>
      <c r="K17" s="8">
        <f t="shared" si="10"/>
        <v>27933</v>
      </c>
      <c r="L17" s="8">
        <f t="shared" si="11"/>
        <v>1160186</v>
      </c>
      <c r="M17" s="8">
        <f t="shared" si="8"/>
        <v>150</v>
      </c>
      <c r="O17" s="8">
        <f t="shared" si="12"/>
        <v>82</v>
      </c>
      <c r="P17" s="8">
        <f t="shared" si="9"/>
        <v>119751</v>
      </c>
      <c r="Q17" s="8">
        <f t="shared" si="9"/>
        <v>150</v>
      </c>
      <c r="R17" s="17"/>
      <c r="S17" s="15"/>
      <c r="T17" s="18"/>
    </row>
    <row r="18" spans="1:20" x14ac:dyDescent="0.25">
      <c r="A18" s="6">
        <v>42887</v>
      </c>
      <c r="B18" s="8">
        <f t="shared" si="7"/>
        <v>8133</v>
      </c>
      <c r="C18" s="8">
        <f t="shared" si="0"/>
        <v>123083</v>
      </c>
      <c r="D18" s="8">
        <f t="shared" si="0"/>
        <v>903318</v>
      </c>
      <c r="E18" s="8">
        <f t="shared" si="0"/>
        <v>33752</v>
      </c>
      <c r="F18" s="8">
        <f t="shared" si="1"/>
        <v>17468</v>
      </c>
      <c r="G18" s="8">
        <f t="shared" si="2"/>
        <v>105615</v>
      </c>
      <c r="H18" s="8">
        <f t="shared" si="3"/>
        <v>10383</v>
      </c>
      <c r="I18" s="8">
        <f t="shared" si="4"/>
        <v>892935</v>
      </c>
      <c r="J18" s="17"/>
      <c r="K18" s="8">
        <f t="shared" si="10"/>
        <v>27933</v>
      </c>
      <c r="L18" s="8">
        <f t="shared" si="11"/>
        <v>1160186</v>
      </c>
      <c r="M18" s="8">
        <f t="shared" si="8"/>
        <v>150</v>
      </c>
      <c r="O18" s="8">
        <f t="shared" si="12"/>
        <v>82</v>
      </c>
      <c r="P18" s="8">
        <f t="shared" si="9"/>
        <v>119751</v>
      </c>
      <c r="Q18" s="8">
        <f t="shared" si="9"/>
        <v>150</v>
      </c>
      <c r="R18" s="17"/>
      <c r="S18" s="15"/>
      <c r="T18" s="18"/>
    </row>
    <row r="19" spans="1:20" x14ac:dyDescent="0.25">
      <c r="A19" s="6">
        <v>42917</v>
      </c>
      <c r="B19" s="8">
        <f t="shared" si="7"/>
        <v>8133</v>
      </c>
      <c r="C19" s="8">
        <f t="shared" si="0"/>
        <v>123083</v>
      </c>
      <c r="D19" s="8">
        <f t="shared" si="0"/>
        <v>903318</v>
      </c>
      <c r="E19" s="8">
        <f t="shared" si="0"/>
        <v>33752</v>
      </c>
      <c r="F19" s="8">
        <f t="shared" si="1"/>
        <v>17468</v>
      </c>
      <c r="G19" s="8">
        <f t="shared" si="2"/>
        <v>105615</v>
      </c>
      <c r="H19" s="8">
        <f t="shared" si="3"/>
        <v>10383</v>
      </c>
      <c r="I19" s="8">
        <f t="shared" si="4"/>
        <v>892935</v>
      </c>
      <c r="J19" s="17"/>
      <c r="K19" s="8">
        <f t="shared" si="10"/>
        <v>27933</v>
      </c>
      <c r="L19" s="8">
        <f t="shared" si="11"/>
        <v>1160186</v>
      </c>
      <c r="M19" s="8">
        <f t="shared" si="8"/>
        <v>150</v>
      </c>
      <c r="O19" s="8">
        <f t="shared" si="12"/>
        <v>82</v>
      </c>
      <c r="P19" s="8">
        <f t="shared" si="9"/>
        <v>119751</v>
      </c>
      <c r="Q19" s="8">
        <f t="shared" si="9"/>
        <v>150</v>
      </c>
      <c r="R19" s="17"/>
      <c r="S19" s="15"/>
      <c r="T19" s="18"/>
    </row>
    <row r="20" spans="1:20" x14ac:dyDescent="0.25">
      <c r="A20" s="6">
        <v>42948</v>
      </c>
      <c r="B20" s="8">
        <f>B6-SUM(B9:B19)</f>
        <v>8133</v>
      </c>
      <c r="C20" s="8">
        <f>C6-SUM(C9:C19)</f>
        <v>123084</v>
      </c>
      <c r="D20" s="8">
        <f>D6-SUM(D9:D19)</f>
        <v>903313</v>
      </c>
      <c r="E20" s="8">
        <f>E6-SUM(E9:E19)</f>
        <v>33749</v>
      </c>
      <c r="F20" s="8">
        <f t="shared" si="1"/>
        <v>17468</v>
      </c>
      <c r="G20" s="8">
        <f t="shared" si="2"/>
        <v>105616</v>
      </c>
      <c r="H20" s="8">
        <f t="shared" si="3"/>
        <v>10383</v>
      </c>
      <c r="I20" s="8">
        <f t="shared" si="4"/>
        <v>892930</v>
      </c>
      <c r="J20" s="17"/>
      <c r="K20" s="8">
        <f t="shared" si="10"/>
        <v>27933</v>
      </c>
      <c r="L20" s="8">
        <f t="shared" si="11"/>
        <v>1160179</v>
      </c>
      <c r="M20" s="8">
        <f t="shared" si="8"/>
        <v>150</v>
      </c>
      <c r="O20" s="8">
        <f t="shared" si="12"/>
        <v>82</v>
      </c>
      <c r="P20" s="8">
        <f t="shared" si="9"/>
        <v>119751</v>
      </c>
      <c r="Q20" s="8">
        <f t="shared" si="9"/>
        <v>150</v>
      </c>
      <c r="R20" s="17"/>
      <c r="S20" s="15"/>
      <c r="T20" s="18"/>
    </row>
    <row r="21" spans="1:20" x14ac:dyDescent="0.25">
      <c r="A21" s="6">
        <v>42979</v>
      </c>
      <c r="B21" s="8">
        <f t="shared" ref="B21:E36" si="13">B9</f>
        <v>8133</v>
      </c>
      <c r="C21" s="8">
        <f t="shared" si="13"/>
        <v>123083</v>
      </c>
      <c r="D21" s="8">
        <f t="shared" si="13"/>
        <v>903318</v>
      </c>
      <c r="E21" s="8">
        <f t="shared" si="13"/>
        <v>33752</v>
      </c>
      <c r="F21" s="8">
        <f t="shared" si="1"/>
        <v>17468</v>
      </c>
      <c r="G21" s="8">
        <f t="shared" si="2"/>
        <v>105615</v>
      </c>
      <c r="H21" s="8">
        <f t="shared" si="3"/>
        <v>10383</v>
      </c>
      <c r="I21" s="8">
        <f t="shared" si="4"/>
        <v>892935</v>
      </c>
      <c r="J21" s="17"/>
      <c r="K21" s="8">
        <f t="shared" si="10"/>
        <v>27933</v>
      </c>
      <c r="L21" s="8">
        <f t="shared" si="11"/>
        <v>1160186</v>
      </c>
      <c r="M21" s="8">
        <f t="shared" si="8"/>
        <v>150</v>
      </c>
      <c r="O21" s="8">
        <f t="shared" si="12"/>
        <v>82</v>
      </c>
      <c r="P21" s="8">
        <f t="shared" si="9"/>
        <v>119751</v>
      </c>
      <c r="Q21" s="8">
        <f t="shared" si="9"/>
        <v>150</v>
      </c>
      <c r="R21" s="17"/>
      <c r="S21" s="15"/>
      <c r="T21" s="18"/>
    </row>
    <row r="22" spans="1:20" x14ac:dyDescent="0.25">
      <c r="A22" s="6">
        <v>43009</v>
      </c>
      <c r="B22" s="8">
        <f t="shared" si="13"/>
        <v>8133</v>
      </c>
      <c r="C22" s="8">
        <f t="shared" si="13"/>
        <v>123083</v>
      </c>
      <c r="D22" s="8">
        <f t="shared" si="13"/>
        <v>903318</v>
      </c>
      <c r="E22" s="8">
        <f t="shared" si="13"/>
        <v>33752</v>
      </c>
      <c r="F22" s="8">
        <f t="shared" si="1"/>
        <v>17468</v>
      </c>
      <c r="G22" s="8">
        <f t="shared" si="2"/>
        <v>105615</v>
      </c>
      <c r="H22" s="8">
        <f t="shared" si="3"/>
        <v>10383</v>
      </c>
      <c r="I22" s="8">
        <f t="shared" si="4"/>
        <v>892935</v>
      </c>
      <c r="J22" s="17"/>
      <c r="K22" s="8">
        <f t="shared" si="10"/>
        <v>27933</v>
      </c>
      <c r="L22" s="8">
        <f t="shared" si="11"/>
        <v>1160186</v>
      </c>
      <c r="M22" s="8">
        <f t="shared" si="8"/>
        <v>150</v>
      </c>
      <c r="O22" s="8">
        <f t="shared" si="12"/>
        <v>82</v>
      </c>
      <c r="P22" s="8">
        <f t="shared" si="9"/>
        <v>119751</v>
      </c>
      <c r="Q22" s="8">
        <f t="shared" si="9"/>
        <v>150</v>
      </c>
      <c r="R22" s="17"/>
      <c r="S22" s="15"/>
      <c r="T22" s="18"/>
    </row>
    <row r="23" spans="1:20" x14ac:dyDescent="0.25">
      <c r="A23" s="6">
        <v>43040</v>
      </c>
      <c r="B23" s="8">
        <f t="shared" si="13"/>
        <v>8133</v>
      </c>
      <c r="C23" s="8">
        <f t="shared" si="13"/>
        <v>123083</v>
      </c>
      <c r="D23" s="8">
        <f t="shared" si="13"/>
        <v>903318</v>
      </c>
      <c r="E23" s="8">
        <f t="shared" si="13"/>
        <v>33752</v>
      </c>
      <c r="F23" s="8">
        <f t="shared" si="1"/>
        <v>17468</v>
      </c>
      <c r="G23" s="8">
        <f t="shared" si="2"/>
        <v>105615</v>
      </c>
      <c r="H23" s="8">
        <f t="shared" si="3"/>
        <v>10383</v>
      </c>
      <c r="I23" s="8">
        <f t="shared" si="4"/>
        <v>892935</v>
      </c>
      <c r="J23" s="17"/>
      <c r="K23" s="8">
        <f t="shared" si="10"/>
        <v>27933</v>
      </c>
      <c r="L23" s="8">
        <f t="shared" si="11"/>
        <v>1160186</v>
      </c>
      <c r="M23" s="8">
        <f t="shared" si="8"/>
        <v>150</v>
      </c>
      <c r="O23" s="8">
        <f t="shared" si="12"/>
        <v>82</v>
      </c>
      <c r="P23" s="8">
        <f t="shared" si="9"/>
        <v>119751</v>
      </c>
      <c r="Q23" s="8">
        <f t="shared" si="9"/>
        <v>150</v>
      </c>
      <c r="R23" s="17"/>
      <c r="S23" s="15"/>
      <c r="T23" s="18"/>
    </row>
    <row r="24" spans="1:20" x14ac:dyDescent="0.25">
      <c r="A24" s="6">
        <v>43070</v>
      </c>
      <c r="B24" s="8">
        <f t="shared" si="13"/>
        <v>8133</v>
      </c>
      <c r="C24" s="8">
        <f t="shared" si="13"/>
        <v>123083</v>
      </c>
      <c r="D24" s="8">
        <f t="shared" si="13"/>
        <v>903318</v>
      </c>
      <c r="E24" s="8">
        <f t="shared" si="13"/>
        <v>33752</v>
      </c>
      <c r="F24" s="8">
        <f t="shared" si="1"/>
        <v>17468</v>
      </c>
      <c r="G24" s="8">
        <f t="shared" si="2"/>
        <v>105615</v>
      </c>
      <c r="H24" s="8">
        <f t="shared" si="3"/>
        <v>10383</v>
      </c>
      <c r="I24" s="8">
        <f t="shared" si="4"/>
        <v>892935</v>
      </c>
      <c r="J24" s="17"/>
      <c r="K24" s="8">
        <f t="shared" si="10"/>
        <v>27933</v>
      </c>
      <c r="L24" s="8">
        <f t="shared" si="11"/>
        <v>1160186</v>
      </c>
      <c r="M24" s="8">
        <f t="shared" si="8"/>
        <v>150</v>
      </c>
      <c r="O24" s="8">
        <f t="shared" si="12"/>
        <v>82</v>
      </c>
      <c r="P24" s="8">
        <f t="shared" si="9"/>
        <v>119751</v>
      </c>
      <c r="Q24" s="8">
        <f t="shared" si="9"/>
        <v>150</v>
      </c>
      <c r="R24" s="17"/>
      <c r="S24" s="15"/>
      <c r="T24" s="18"/>
    </row>
    <row r="25" spans="1:20" x14ac:dyDescent="0.25">
      <c r="A25" s="6">
        <v>43101</v>
      </c>
      <c r="B25" s="8">
        <f t="shared" si="13"/>
        <v>8133</v>
      </c>
      <c r="C25" s="8">
        <f t="shared" si="13"/>
        <v>123083</v>
      </c>
      <c r="D25" s="8">
        <f t="shared" si="13"/>
        <v>903318</v>
      </c>
      <c r="E25" s="8">
        <f t="shared" si="13"/>
        <v>33752</v>
      </c>
      <c r="F25" s="8">
        <f t="shared" si="1"/>
        <v>17468</v>
      </c>
      <c r="G25" s="8">
        <f t="shared" si="2"/>
        <v>105615</v>
      </c>
      <c r="H25" s="8">
        <f t="shared" si="3"/>
        <v>10383</v>
      </c>
      <c r="I25" s="8">
        <f t="shared" si="4"/>
        <v>892935</v>
      </c>
      <c r="J25" s="17"/>
      <c r="K25" s="8">
        <f t="shared" si="10"/>
        <v>27933</v>
      </c>
      <c r="L25" s="8">
        <f t="shared" si="11"/>
        <v>1160186</v>
      </c>
      <c r="M25" s="8">
        <f t="shared" si="8"/>
        <v>150</v>
      </c>
      <c r="O25" s="8">
        <f t="shared" si="12"/>
        <v>82</v>
      </c>
      <c r="P25" s="8">
        <f t="shared" si="9"/>
        <v>119751</v>
      </c>
      <c r="Q25" s="8">
        <f t="shared" si="9"/>
        <v>150</v>
      </c>
      <c r="R25" s="17"/>
      <c r="S25" s="15"/>
      <c r="T25" s="18"/>
    </row>
    <row r="26" spans="1:20" x14ac:dyDescent="0.25">
      <c r="A26" s="6">
        <v>43132</v>
      </c>
      <c r="B26" s="8">
        <f t="shared" si="13"/>
        <v>8133</v>
      </c>
      <c r="C26" s="8">
        <f t="shared" si="13"/>
        <v>123083</v>
      </c>
      <c r="D26" s="8">
        <f t="shared" si="13"/>
        <v>903318</v>
      </c>
      <c r="E26" s="8">
        <f t="shared" si="13"/>
        <v>33752</v>
      </c>
      <c r="F26" s="8">
        <f t="shared" si="1"/>
        <v>17468</v>
      </c>
      <c r="G26" s="8">
        <f t="shared" si="2"/>
        <v>105615</v>
      </c>
      <c r="H26" s="8">
        <f t="shared" si="3"/>
        <v>10383</v>
      </c>
      <c r="I26" s="8">
        <f t="shared" si="4"/>
        <v>892935</v>
      </c>
      <c r="J26" s="17"/>
      <c r="K26" s="8">
        <f t="shared" si="10"/>
        <v>27933</v>
      </c>
      <c r="L26" s="8">
        <f t="shared" si="11"/>
        <v>1160186</v>
      </c>
      <c r="M26" s="8">
        <f t="shared" si="8"/>
        <v>150</v>
      </c>
      <c r="O26" s="8">
        <f t="shared" si="12"/>
        <v>82</v>
      </c>
      <c r="P26" s="8">
        <f t="shared" si="9"/>
        <v>119751</v>
      </c>
      <c r="Q26" s="8">
        <f t="shared" si="9"/>
        <v>150</v>
      </c>
      <c r="R26" s="17"/>
      <c r="S26" s="15"/>
      <c r="T26" s="18"/>
    </row>
    <row r="27" spans="1:20" x14ac:dyDescent="0.25">
      <c r="A27" s="6">
        <v>43160</v>
      </c>
      <c r="B27" s="8">
        <f t="shared" si="13"/>
        <v>8133</v>
      </c>
      <c r="C27" s="8">
        <f t="shared" si="13"/>
        <v>123083</v>
      </c>
      <c r="D27" s="8">
        <f t="shared" si="13"/>
        <v>903318</v>
      </c>
      <c r="E27" s="8">
        <f t="shared" si="13"/>
        <v>33752</v>
      </c>
      <c r="F27" s="8">
        <f t="shared" si="1"/>
        <v>17468</v>
      </c>
      <c r="G27" s="8">
        <f t="shared" si="2"/>
        <v>105615</v>
      </c>
      <c r="H27" s="8">
        <f t="shared" si="3"/>
        <v>10383</v>
      </c>
      <c r="I27" s="8">
        <f t="shared" si="4"/>
        <v>892935</v>
      </c>
      <c r="J27" s="17"/>
      <c r="K27" s="8">
        <f t="shared" si="10"/>
        <v>27933</v>
      </c>
      <c r="L27" s="8">
        <f t="shared" si="11"/>
        <v>1160186</v>
      </c>
      <c r="M27" s="8">
        <f t="shared" si="8"/>
        <v>150</v>
      </c>
      <c r="O27" s="8">
        <f t="shared" si="12"/>
        <v>82</v>
      </c>
      <c r="P27" s="8">
        <f t="shared" si="9"/>
        <v>119751</v>
      </c>
      <c r="Q27" s="8">
        <f t="shared" si="9"/>
        <v>150</v>
      </c>
      <c r="R27" s="17"/>
      <c r="S27" s="15"/>
      <c r="T27" s="18"/>
    </row>
    <row r="28" spans="1:20" x14ac:dyDescent="0.25">
      <c r="A28" s="6">
        <v>43191</v>
      </c>
      <c r="B28" s="8">
        <f t="shared" si="13"/>
        <v>8133</v>
      </c>
      <c r="C28" s="8">
        <f t="shared" si="13"/>
        <v>123083</v>
      </c>
      <c r="D28" s="8">
        <f t="shared" si="13"/>
        <v>903318</v>
      </c>
      <c r="E28" s="8">
        <f t="shared" si="13"/>
        <v>33752</v>
      </c>
      <c r="F28" s="8">
        <f t="shared" si="1"/>
        <v>17468</v>
      </c>
      <c r="G28" s="8">
        <f t="shared" si="2"/>
        <v>105615</v>
      </c>
      <c r="H28" s="8">
        <f t="shared" si="3"/>
        <v>10383</v>
      </c>
      <c r="I28" s="8">
        <f t="shared" si="4"/>
        <v>892935</v>
      </c>
      <c r="J28" s="17"/>
      <c r="K28" s="8">
        <f t="shared" si="10"/>
        <v>27933</v>
      </c>
      <c r="L28" s="8">
        <f t="shared" si="11"/>
        <v>1160186</v>
      </c>
      <c r="M28" s="8">
        <f t="shared" si="8"/>
        <v>150</v>
      </c>
      <c r="O28" s="8">
        <f t="shared" si="12"/>
        <v>82</v>
      </c>
      <c r="P28" s="8">
        <f t="shared" si="9"/>
        <v>119751</v>
      </c>
      <c r="Q28" s="8">
        <f t="shared" si="9"/>
        <v>150</v>
      </c>
      <c r="R28" s="17"/>
      <c r="S28" s="15"/>
      <c r="T28" s="18"/>
    </row>
    <row r="29" spans="1:20" x14ac:dyDescent="0.25">
      <c r="A29" s="6">
        <v>43221</v>
      </c>
      <c r="B29" s="8">
        <f t="shared" si="13"/>
        <v>8133</v>
      </c>
      <c r="C29" s="8">
        <f t="shared" si="13"/>
        <v>123083</v>
      </c>
      <c r="D29" s="8">
        <f t="shared" si="13"/>
        <v>903318</v>
      </c>
      <c r="E29" s="8">
        <f t="shared" si="13"/>
        <v>33752</v>
      </c>
      <c r="F29" s="8">
        <f t="shared" si="1"/>
        <v>17468</v>
      </c>
      <c r="G29" s="8">
        <f t="shared" si="2"/>
        <v>105615</v>
      </c>
      <c r="H29" s="8">
        <f t="shared" si="3"/>
        <v>10383</v>
      </c>
      <c r="I29" s="8">
        <f t="shared" si="4"/>
        <v>892935</v>
      </c>
      <c r="J29" s="17"/>
      <c r="K29" s="8">
        <f t="shared" si="10"/>
        <v>27933</v>
      </c>
      <c r="L29" s="8">
        <f t="shared" si="11"/>
        <v>1160186</v>
      </c>
      <c r="M29" s="8">
        <f t="shared" si="8"/>
        <v>150</v>
      </c>
      <c r="O29" s="8">
        <f t="shared" si="12"/>
        <v>82</v>
      </c>
      <c r="P29" s="8">
        <f t="shared" si="9"/>
        <v>119751</v>
      </c>
      <c r="Q29" s="8">
        <f t="shared" si="9"/>
        <v>150</v>
      </c>
      <c r="R29" s="17"/>
      <c r="S29" s="15"/>
      <c r="T29" s="18"/>
    </row>
    <row r="30" spans="1:20" x14ac:dyDescent="0.25">
      <c r="A30" s="6">
        <v>43252</v>
      </c>
      <c r="B30" s="8">
        <f t="shared" si="13"/>
        <v>8133</v>
      </c>
      <c r="C30" s="8">
        <f t="shared" si="13"/>
        <v>123083</v>
      </c>
      <c r="D30" s="8">
        <f t="shared" si="13"/>
        <v>903318</v>
      </c>
      <c r="E30" s="8">
        <f t="shared" si="13"/>
        <v>33752</v>
      </c>
      <c r="F30" s="8">
        <f t="shared" si="1"/>
        <v>17468</v>
      </c>
      <c r="G30" s="8">
        <f t="shared" si="2"/>
        <v>105615</v>
      </c>
      <c r="H30" s="8">
        <f t="shared" si="3"/>
        <v>10383</v>
      </c>
      <c r="I30" s="8">
        <f t="shared" si="4"/>
        <v>892935</v>
      </c>
      <c r="J30" s="17"/>
      <c r="K30" s="8">
        <f t="shared" si="10"/>
        <v>27933</v>
      </c>
      <c r="L30" s="8">
        <f t="shared" si="11"/>
        <v>1160186</v>
      </c>
      <c r="M30" s="8">
        <f t="shared" si="8"/>
        <v>150</v>
      </c>
      <c r="O30" s="8">
        <f t="shared" si="12"/>
        <v>82</v>
      </c>
      <c r="P30" s="8">
        <f t="shared" ref="P30:P39" si="14">P29</f>
        <v>119751</v>
      </c>
      <c r="Q30" s="8">
        <f t="shared" ref="Q30:Q39" si="15">Q29</f>
        <v>150</v>
      </c>
      <c r="R30" s="17"/>
      <c r="S30" s="15"/>
      <c r="T30" s="18"/>
    </row>
    <row r="31" spans="1:20" x14ac:dyDescent="0.25">
      <c r="A31" s="6">
        <v>43282</v>
      </c>
      <c r="B31" s="8">
        <f t="shared" si="13"/>
        <v>8133</v>
      </c>
      <c r="C31" s="8">
        <f t="shared" si="13"/>
        <v>123083</v>
      </c>
      <c r="D31" s="8">
        <f t="shared" si="13"/>
        <v>903318</v>
      </c>
      <c r="E31" s="8">
        <f t="shared" si="13"/>
        <v>33752</v>
      </c>
      <c r="F31" s="8">
        <f t="shared" si="1"/>
        <v>17468</v>
      </c>
      <c r="G31" s="8">
        <f t="shared" si="2"/>
        <v>105615</v>
      </c>
      <c r="H31" s="8">
        <f t="shared" si="3"/>
        <v>10383</v>
      </c>
      <c r="I31" s="8">
        <f t="shared" si="4"/>
        <v>892935</v>
      </c>
      <c r="J31" s="17"/>
      <c r="K31" s="8">
        <f t="shared" si="10"/>
        <v>27933</v>
      </c>
      <c r="L31" s="8">
        <f t="shared" si="11"/>
        <v>1160186</v>
      </c>
      <c r="M31" s="8">
        <f t="shared" si="8"/>
        <v>150</v>
      </c>
      <c r="O31" s="8">
        <f t="shared" si="12"/>
        <v>82</v>
      </c>
      <c r="P31" s="8">
        <f t="shared" si="14"/>
        <v>119751</v>
      </c>
      <c r="Q31" s="8">
        <f t="shared" si="15"/>
        <v>150</v>
      </c>
      <c r="R31" s="17"/>
      <c r="S31" s="15"/>
      <c r="T31" s="18"/>
    </row>
    <row r="32" spans="1:20" x14ac:dyDescent="0.25">
      <c r="A32" s="6">
        <v>43313</v>
      </c>
      <c r="B32" s="8">
        <f t="shared" si="13"/>
        <v>8133</v>
      </c>
      <c r="C32" s="8">
        <f t="shared" si="13"/>
        <v>123084</v>
      </c>
      <c r="D32" s="8">
        <f t="shared" si="13"/>
        <v>903313</v>
      </c>
      <c r="E32" s="8">
        <f t="shared" si="13"/>
        <v>33749</v>
      </c>
      <c r="F32" s="8">
        <f t="shared" si="1"/>
        <v>17468</v>
      </c>
      <c r="G32" s="8">
        <f t="shared" si="2"/>
        <v>105616</v>
      </c>
      <c r="H32" s="8">
        <f t="shared" si="3"/>
        <v>10383</v>
      </c>
      <c r="I32" s="8">
        <f t="shared" si="4"/>
        <v>892930</v>
      </c>
      <c r="J32" s="17"/>
      <c r="K32" s="8">
        <f t="shared" si="10"/>
        <v>27933</v>
      </c>
      <c r="L32" s="8">
        <f t="shared" si="11"/>
        <v>1160179</v>
      </c>
      <c r="M32" s="8">
        <f t="shared" si="8"/>
        <v>150</v>
      </c>
      <c r="O32" s="8">
        <f t="shared" si="12"/>
        <v>82</v>
      </c>
      <c r="P32" s="8">
        <f t="shared" si="14"/>
        <v>119751</v>
      </c>
      <c r="Q32" s="8">
        <f t="shared" si="15"/>
        <v>150</v>
      </c>
      <c r="R32" s="17"/>
      <c r="S32" s="15"/>
      <c r="T32" s="18"/>
    </row>
    <row r="33" spans="1:20" x14ac:dyDescent="0.25">
      <c r="A33" s="6">
        <v>43344</v>
      </c>
      <c r="B33" s="8">
        <f t="shared" si="13"/>
        <v>8133</v>
      </c>
      <c r="C33" s="8">
        <f t="shared" si="13"/>
        <v>123083</v>
      </c>
      <c r="D33" s="8">
        <f t="shared" si="13"/>
        <v>903318</v>
      </c>
      <c r="E33" s="8">
        <f t="shared" si="13"/>
        <v>33752</v>
      </c>
      <c r="F33" s="8">
        <f t="shared" si="1"/>
        <v>17468</v>
      </c>
      <c r="G33" s="8">
        <f t="shared" si="2"/>
        <v>105615</v>
      </c>
      <c r="H33" s="8">
        <f t="shared" si="3"/>
        <v>10383</v>
      </c>
      <c r="I33" s="8">
        <f t="shared" si="4"/>
        <v>892935</v>
      </c>
      <c r="J33" s="17"/>
      <c r="K33" s="8">
        <f t="shared" si="10"/>
        <v>27933</v>
      </c>
      <c r="L33" s="8">
        <f t="shared" si="11"/>
        <v>1160186</v>
      </c>
      <c r="M33" s="8">
        <f t="shared" si="8"/>
        <v>150</v>
      </c>
      <c r="O33" s="8">
        <f t="shared" si="12"/>
        <v>82</v>
      </c>
      <c r="P33" s="8">
        <f t="shared" si="14"/>
        <v>119751</v>
      </c>
      <c r="Q33" s="8">
        <f t="shared" si="15"/>
        <v>150</v>
      </c>
      <c r="R33" s="17"/>
      <c r="S33" s="15"/>
      <c r="T33" s="18"/>
    </row>
    <row r="34" spans="1:20" x14ac:dyDescent="0.25">
      <c r="A34" s="6">
        <v>43374</v>
      </c>
      <c r="B34" s="8">
        <f t="shared" si="13"/>
        <v>8133</v>
      </c>
      <c r="C34" s="8">
        <f t="shared" si="13"/>
        <v>123083</v>
      </c>
      <c r="D34" s="8">
        <f t="shared" si="13"/>
        <v>903318</v>
      </c>
      <c r="E34" s="8">
        <f t="shared" si="13"/>
        <v>33752</v>
      </c>
      <c r="F34" s="8">
        <f t="shared" si="1"/>
        <v>17468</v>
      </c>
      <c r="G34" s="8">
        <f t="shared" si="2"/>
        <v>105615</v>
      </c>
      <c r="H34" s="8">
        <f t="shared" si="3"/>
        <v>10383</v>
      </c>
      <c r="I34" s="8">
        <f t="shared" si="4"/>
        <v>892935</v>
      </c>
      <c r="J34" s="17"/>
      <c r="K34" s="8">
        <f t="shared" si="10"/>
        <v>27933</v>
      </c>
      <c r="L34" s="8">
        <f t="shared" si="11"/>
        <v>1160186</v>
      </c>
      <c r="M34" s="8">
        <f t="shared" si="8"/>
        <v>150</v>
      </c>
      <c r="O34" s="8">
        <f t="shared" si="12"/>
        <v>82</v>
      </c>
      <c r="P34" s="8">
        <f t="shared" si="14"/>
        <v>119751</v>
      </c>
      <c r="Q34" s="8">
        <f t="shared" si="15"/>
        <v>150</v>
      </c>
      <c r="R34" s="17"/>
      <c r="S34" s="15"/>
      <c r="T34" s="18"/>
    </row>
    <row r="35" spans="1:20" x14ac:dyDescent="0.25">
      <c r="A35" s="6">
        <v>43405</v>
      </c>
      <c r="B35" s="8">
        <f t="shared" si="13"/>
        <v>8133</v>
      </c>
      <c r="C35" s="8">
        <f t="shared" si="13"/>
        <v>123083</v>
      </c>
      <c r="D35" s="8">
        <f t="shared" si="13"/>
        <v>903318</v>
      </c>
      <c r="E35" s="8">
        <f t="shared" si="13"/>
        <v>33752</v>
      </c>
      <c r="F35" s="8">
        <f t="shared" si="1"/>
        <v>17468</v>
      </c>
      <c r="G35" s="8">
        <f t="shared" si="2"/>
        <v>105615</v>
      </c>
      <c r="H35" s="8">
        <f t="shared" si="3"/>
        <v>10383</v>
      </c>
      <c r="I35" s="8">
        <f t="shared" si="4"/>
        <v>892935</v>
      </c>
      <c r="J35" s="17"/>
      <c r="K35" s="8">
        <f t="shared" si="10"/>
        <v>27933</v>
      </c>
      <c r="L35" s="8">
        <f t="shared" si="11"/>
        <v>1160186</v>
      </c>
      <c r="M35" s="8">
        <f t="shared" si="8"/>
        <v>150</v>
      </c>
      <c r="O35" s="8">
        <f t="shared" si="12"/>
        <v>82</v>
      </c>
      <c r="P35" s="8">
        <f t="shared" si="14"/>
        <v>119751</v>
      </c>
      <c r="Q35" s="8">
        <f t="shared" si="15"/>
        <v>150</v>
      </c>
      <c r="R35" s="17"/>
      <c r="S35" s="15"/>
      <c r="T35" s="18"/>
    </row>
    <row r="36" spans="1:20" x14ac:dyDescent="0.25">
      <c r="A36" s="6">
        <v>43435</v>
      </c>
      <c r="B36" s="8">
        <f t="shared" si="13"/>
        <v>8133</v>
      </c>
      <c r="C36" s="8">
        <f t="shared" si="13"/>
        <v>123083</v>
      </c>
      <c r="D36" s="8">
        <f t="shared" si="13"/>
        <v>903318</v>
      </c>
      <c r="E36" s="8">
        <f t="shared" si="13"/>
        <v>33752</v>
      </c>
      <c r="F36" s="8">
        <f t="shared" si="1"/>
        <v>17468</v>
      </c>
      <c r="G36" s="8">
        <f t="shared" si="2"/>
        <v>105615</v>
      </c>
      <c r="H36" s="8">
        <f t="shared" si="3"/>
        <v>10383</v>
      </c>
      <c r="I36" s="8">
        <f t="shared" si="4"/>
        <v>892935</v>
      </c>
      <c r="J36" s="17"/>
      <c r="K36" s="8">
        <f t="shared" si="10"/>
        <v>27933</v>
      </c>
      <c r="L36" s="8">
        <f t="shared" si="11"/>
        <v>1160186</v>
      </c>
      <c r="M36" s="8">
        <f t="shared" si="8"/>
        <v>150</v>
      </c>
      <c r="O36" s="8">
        <f t="shared" si="12"/>
        <v>82</v>
      </c>
      <c r="P36" s="8">
        <f t="shared" si="14"/>
        <v>119751</v>
      </c>
      <c r="Q36" s="8">
        <f t="shared" si="15"/>
        <v>150</v>
      </c>
      <c r="R36" s="17"/>
      <c r="S36" s="15"/>
      <c r="T36" s="18"/>
    </row>
    <row r="37" spans="1:20" x14ac:dyDescent="0.25">
      <c r="A37" s="6">
        <v>43466</v>
      </c>
      <c r="B37" s="8">
        <f t="shared" ref="B37:E37" si="16">B25</f>
        <v>8133</v>
      </c>
      <c r="C37" s="8">
        <f t="shared" si="16"/>
        <v>123083</v>
      </c>
      <c r="D37" s="8">
        <f t="shared" si="16"/>
        <v>903318</v>
      </c>
      <c r="E37" s="8">
        <f t="shared" si="16"/>
        <v>33752</v>
      </c>
      <c r="F37" s="8">
        <f t="shared" ref="F37:F39" si="17">ROUND(C37*$F$6,0)</f>
        <v>17468</v>
      </c>
      <c r="G37" s="8">
        <f t="shared" ref="G37:G39" si="18">C37-F37</f>
        <v>105615</v>
      </c>
      <c r="H37" s="8">
        <f t="shared" ref="H37:H39" si="19">ROUND(D37*$H$6,0)</f>
        <v>10383</v>
      </c>
      <c r="I37" s="8">
        <f t="shared" ref="I37:I39" si="20">D37-H37</f>
        <v>892935</v>
      </c>
      <c r="J37" s="17"/>
      <c r="K37" s="8">
        <f t="shared" ref="K37:K39" si="21">F37+H37+O37</f>
        <v>27933</v>
      </c>
      <c r="L37" s="8">
        <f t="shared" ref="L37:L39" si="22">B37+E37+I37+G37+P37</f>
        <v>1160186</v>
      </c>
      <c r="M37" s="8">
        <f t="shared" ref="M37:M39" si="23">Q37</f>
        <v>150</v>
      </c>
      <c r="O37" s="8">
        <f t="shared" si="12"/>
        <v>82</v>
      </c>
      <c r="P37" s="8">
        <f t="shared" si="14"/>
        <v>119751</v>
      </c>
      <c r="Q37" s="8">
        <f t="shared" si="15"/>
        <v>150</v>
      </c>
    </row>
    <row r="38" spans="1:20" x14ac:dyDescent="0.25">
      <c r="A38" s="6">
        <v>43497</v>
      </c>
      <c r="B38" s="8">
        <f t="shared" ref="B38:E38" si="24">B26</f>
        <v>8133</v>
      </c>
      <c r="C38" s="8">
        <f t="shared" si="24"/>
        <v>123083</v>
      </c>
      <c r="D38" s="8">
        <f t="shared" si="24"/>
        <v>903318</v>
      </c>
      <c r="E38" s="8">
        <f t="shared" si="24"/>
        <v>33752</v>
      </c>
      <c r="F38" s="8">
        <f t="shared" si="17"/>
        <v>17468</v>
      </c>
      <c r="G38" s="8">
        <f t="shared" si="18"/>
        <v>105615</v>
      </c>
      <c r="H38" s="8">
        <f t="shared" si="19"/>
        <v>10383</v>
      </c>
      <c r="I38" s="8">
        <f t="shared" si="20"/>
        <v>892935</v>
      </c>
      <c r="J38" s="17"/>
      <c r="K38" s="8">
        <f t="shared" si="21"/>
        <v>27933</v>
      </c>
      <c r="L38" s="8">
        <f t="shared" si="22"/>
        <v>1160186</v>
      </c>
      <c r="M38" s="8">
        <f t="shared" si="23"/>
        <v>150</v>
      </c>
      <c r="O38" s="8">
        <f t="shared" si="12"/>
        <v>82</v>
      </c>
      <c r="P38" s="8">
        <f t="shared" si="14"/>
        <v>119751</v>
      </c>
      <c r="Q38" s="8">
        <f t="shared" si="15"/>
        <v>150</v>
      </c>
    </row>
    <row r="39" spans="1:20" x14ac:dyDescent="0.25">
      <c r="A39" s="6">
        <v>43525</v>
      </c>
      <c r="B39" s="8">
        <f t="shared" ref="B39:E39" si="25">B27</f>
        <v>8133</v>
      </c>
      <c r="C39" s="8">
        <f t="shared" si="25"/>
        <v>123083</v>
      </c>
      <c r="D39" s="8">
        <f t="shared" si="25"/>
        <v>903318</v>
      </c>
      <c r="E39" s="8">
        <f t="shared" si="25"/>
        <v>33752</v>
      </c>
      <c r="F39" s="8">
        <f t="shared" si="17"/>
        <v>17468</v>
      </c>
      <c r="G39" s="8">
        <f t="shared" si="18"/>
        <v>105615</v>
      </c>
      <c r="H39" s="8">
        <f t="shared" si="19"/>
        <v>10383</v>
      </c>
      <c r="I39" s="8">
        <f t="shared" si="20"/>
        <v>892935</v>
      </c>
      <c r="J39" s="17"/>
      <c r="K39" s="8">
        <f t="shared" si="21"/>
        <v>27933</v>
      </c>
      <c r="L39" s="8">
        <f t="shared" si="22"/>
        <v>1160186</v>
      </c>
      <c r="M39" s="8">
        <f t="shared" si="23"/>
        <v>150</v>
      </c>
      <c r="O39" s="8">
        <f t="shared" si="12"/>
        <v>82</v>
      </c>
      <c r="P39" s="8">
        <f t="shared" si="14"/>
        <v>119751</v>
      </c>
      <c r="Q39" s="8">
        <f t="shared" si="15"/>
        <v>150</v>
      </c>
    </row>
    <row r="42" spans="1:20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T42" s="2"/>
    </row>
    <row r="43" spans="1:20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T43" s="2"/>
    </row>
    <row r="44" spans="1:20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T44" s="2"/>
    </row>
    <row r="45" spans="1:20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T45" s="2"/>
    </row>
    <row r="46" spans="1:20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T46" s="2"/>
    </row>
    <row r="47" spans="1:20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T47" s="2"/>
    </row>
    <row r="48" spans="1:20" x14ac:dyDescent="0.25">
      <c r="B48" s="1"/>
      <c r="C48" s="1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T48" s="2"/>
    </row>
    <row r="49" spans="1:20" x14ac:dyDescent="0.25">
      <c r="B49" s="1"/>
      <c r="C49" s="1"/>
      <c r="D49" s="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T49" s="2"/>
    </row>
    <row r="50" spans="1:20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T50" s="2"/>
    </row>
    <row r="51" spans="1:20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T51" s="2"/>
    </row>
    <row r="52" spans="1:20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T52" s="2"/>
    </row>
    <row r="53" spans="1:20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T53" s="2"/>
    </row>
    <row r="54" spans="1:20" x14ac:dyDescent="0.25">
      <c r="A54" s="7"/>
      <c r="C54" s="1"/>
      <c r="D54" s="1"/>
      <c r="T54" s="2"/>
    </row>
    <row r="55" spans="1:20" x14ac:dyDescent="0.25">
      <c r="A55" s="7"/>
      <c r="C55" s="1"/>
      <c r="D55" s="1"/>
      <c r="T55" s="2"/>
    </row>
    <row r="56" spans="1:20" x14ac:dyDescent="0.25">
      <c r="A56" s="7"/>
      <c r="C56" s="1"/>
      <c r="T56" s="2"/>
    </row>
    <row r="57" spans="1:20" x14ac:dyDescent="0.25">
      <c r="A57" s="7"/>
      <c r="C57" s="1"/>
      <c r="T57" s="2"/>
    </row>
    <row r="58" spans="1:20" x14ac:dyDescent="0.25">
      <c r="A58" s="7"/>
      <c r="C58" s="1"/>
      <c r="T58" s="2"/>
    </row>
    <row r="59" spans="1:20" x14ac:dyDescent="0.25">
      <c r="A59" s="7"/>
      <c r="C59" s="1"/>
      <c r="T59" s="2"/>
    </row>
    <row r="60" spans="1:20" x14ac:dyDescent="0.25">
      <c r="A60" s="7"/>
      <c r="C60" s="1"/>
      <c r="T60" s="2"/>
    </row>
    <row r="61" spans="1:20" x14ac:dyDescent="0.25">
      <c r="A61" s="7"/>
      <c r="C61" s="1"/>
      <c r="T61" s="2"/>
    </row>
    <row r="66" spans="1:20" x14ac:dyDescent="0.25">
      <c r="A66" s="6"/>
      <c r="T66" s="5"/>
    </row>
    <row r="67" spans="1:20" x14ac:dyDescent="0.25">
      <c r="A67" s="6"/>
      <c r="T67" s="5"/>
    </row>
    <row r="68" spans="1:20" x14ac:dyDescent="0.25">
      <c r="A68" s="6"/>
      <c r="T68" s="5"/>
    </row>
    <row r="69" spans="1:20" x14ac:dyDescent="0.25">
      <c r="A69" s="6"/>
      <c r="T69" s="5"/>
    </row>
    <row r="70" spans="1:20" x14ac:dyDescent="0.25">
      <c r="A70" s="6"/>
      <c r="T70" s="5"/>
    </row>
    <row r="71" spans="1:20" x14ac:dyDescent="0.25">
      <c r="A71" s="6"/>
      <c r="T71" s="5"/>
    </row>
    <row r="72" spans="1:20" x14ac:dyDescent="0.25">
      <c r="A72" s="6"/>
      <c r="T72" s="5"/>
    </row>
    <row r="73" spans="1:20" x14ac:dyDescent="0.25">
      <c r="A73" s="6"/>
      <c r="T73" s="5"/>
    </row>
    <row r="74" spans="1:20" x14ac:dyDescent="0.25">
      <c r="A74" s="6"/>
      <c r="T74" s="5"/>
    </row>
    <row r="75" spans="1:20" x14ac:dyDescent="0.25">
      <c r="A75" s="6"/>
      <c r="T75" s="5"/>
    </row>
    <row r="76" spans="1:20" x14ac:dyDescent="0.25">
      <c r="A76" s="6"/>
      <c r="T76" s="5"/>
    </row>
    <row r="77" spans="1:20" x14ac:dyDescent="0.25">
      <c r="A77" s="6"/>
      <c r="T77" s="5"/>
    </row>
    <row r="78" spans="1:20" x14ac:dyDescent="0.25">
      <c r="A78" s="6"/>
      <c r="T78" s="5"/>
    </row>
    <row r="79" spans="1:20" x14ac:dyDescent="0.25">
      <c r="A79" s="6"/>
      <c r="T79" s="5"/>
    </row>
    <row r="80" spans="1:20" x14ac:dyDescent="0.25">
      <c r="A80" s="6"/>
      <c r="T80" s="5"/>
    </row>
    <row r="81" spans="1:20" x14ac:dyDescent="0.25">
      <c r="A81" s="6"/>
      <c r="T81" s="5"/>
    </row>
    <row r="82" spans="1:20" x14ac:dyDescent="0.25">
      <c r="A82" s="6"/>
      <c r="T82" s="5"/>
    </row>
    <row r="83" spans="1:20" x14ac:dyDescent="0.25">
      <c r="A83" s="6"/>
      <c r="T83" s="5"/>
    </row>
    <row r="84" spans="1:20" x14ac:dyDescent="0.25">
      <c r="A84" s="6"/>
      <c r="T84" s="5"/>
    </row>
    <row r="85" spans="1:20" x14ac:dyDescent="0.25">
      <c r="A85" s="6"/>
      <c r="T85" s="5"/>
    </row>
    <row r="86" spans="1:20" x14ac:dyDescent="0.25">
      <c r="A86" s="6"/>
      <c r="T86" s="5"/>
    </row>
    <row r="87" spans="1:20" x14ac:dyDescent="0.25">
      <c r="A87" s="6"/>
      <c r="T87" s="5"/>
    </row>
    <row r="88" spans="1:20" x14ac:dyDescent="0.25">
      <c r="A88" s="6"/>
      <c r="T88" s="5"/>
    </row>
    <row r="89" spans="1:20" x14ac:dyDescent="0.25">
      <c r="A89" s="6"/>
      <c r="T89" s="5"/>
    </row>
    <row r="90" spans="1:20" x14ac:dyDescent="0.25">
      <c r="A90" s="6"/>
      <c r="T90" s="5"/>
    </row>
    <row r="91" spans="1:20" x14ac:dyDescent="0.25">
      <c r="A91" s="6"/>
      <c r="T91" s="5"/>
    </row>
    <row r="92" spans="1:20" x14ac:dyDescent="0.25">
      <c r="A92" s="6"/>
      <c r="T92" s="5"/>
    </row>
    <row r="93" spans="1:20" x14ac:dyDescent="0.25">
      <c r="A93" s="6"/>
      <c r="T93" s="5"/>
    </row>
    <row r="94" spans="1:20" x14ac:dyDescent="0.25">
      <c r="A94" s="6"/>
      <c r="T94" s="5"/>
    </row>
    <row r="95" spans="1:20" x14ac:dyDescent="0.25">
      <c r="A95" s="6"/>
      <c r="T95" s="5"/>
    </row>
    <row r="96" spans="1:20" x14ac:dyDescent="0.25">
      <c r="A96" s="6"/>
      <c r="T96" s="5"/>
    </row>
    <row r="97" spans="1:20" x14ac:dyDescent="0.25">
      <c r="A97" s="6"/>
      <c r="T97" s="5"/>
    </row>
    <row r="98" spans="1:20" x14ac:dyDescent="0.25">
      <c r="A98" s="6"/>
      <c r="T98" s="5"/>
    </row>
    <row r="99" spans="1:20" x14ac:dyDescent="0.25">
      <c r="A99" s="6"/>
      <c r="T99" s="5"/>
    </row>
    <row r="100" spans="1:20" x14ac:dyDescent="0.25">
      <c r="A100" s="6"/>
      <c r="T100" s="5"/>
    </row>
    <row r="101" spans="1:20" x14ac:dyDescent="0.25">
      <c r="A101" s="6"/>
      <c r="T101" s="5"/>
    </row>
  </sheetData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abSelected="1" workbookViewId="0"/>
  </sheetViews>
  <sheetFormatPr defaultRowHeight="15" x14ac:dyDescent="0.25"/>
  <cols>
    <col min="1" max="1" width="11" bestFit="1" customWidth="1"/>
    <col min="2" max="2" width="20.7109375" bestFit="1" customWidth="1"/>
    <col min="3" max="3" width="12.5703125" bestFit="1" customWidth="1"/>
    <col min="4" max="5" width="11.5703125" bestFit="1" customWidth="1"/>
    <col min="6" max="6" width="14" bestFit="1" customWidth="1"/>
    <col min="7" max="7" width="12.5703125" bestFit="1" customWidth="1"/>
    <col min="9" max="9" width="14.7109375" customWidth="1"/>
    <col min="10" max="10" width="12.5703125" bestFit="1" customWidth="1"/>
    <col min="11" max="11" width="10.5703125" bestFit="1" customWidth="1"/>
    <col min="12" max="12" width="9" bestFit="1" customWidth="1"/>
    <col min="13" max="13" width="8" bestFit="1" customWidth="1"/>
    <col min="14" max="14" width="10.5703125" bestFit="1" customWidth="1"/>
    <col min="15" max="15" width="12.5703125" bestFit="1" customWidth="1"/>
    <col min="16" max="16" width="11.5703125" bestFit="1" customWidth="1"/>
    <col min="17" max="17" width="8" bestFit="1" customWidth="1"/>
    <col min="18" max="20" width="9" bestFit="1" customWidth="1"/>
    <col min="21" max="22" width="8" bestFit="1" customWidth="1"/>
    <col min="23" max="23" width="7" bestFit="1" customWidth="1"/>
    <col min="24" max="25" width="9" bestFit="1" customWidth="1"/>
    <col min="26" max="26" width="12.5703125" bestFit="1" customWidth="1"/>
    <col min="27" max="27" width="9.42578125" bestFit="1" customWidth="1"/>
    <col min="28" max="28" width="6.28515625" bestFit="1" customWidth="1"/>
    <col min="29" max="29" width="13.5703125" bestFit="1" customWidth="1"/>
  </cols>
  <sheetData>
    <row r="1" spans="1:28" ht="28.5" x14ac:dyDescent="0.45">
      <c r="A1" s="3" t="s">
        <v>64</v>
      </c>
    </row>
    <row r="2" spans="1:28" x14ac:dyDescent="0.25">
      <c r="A2" t="s">
        <v>38</v>
      </c>
      <c r="B2">
        <v>1000</v>
      </c>
    </row>
    <row r="3" spans="1:28" x14ac:dyDescent="0.25">
      <c r="B3" t="s">
        <v>59</v>
      </c>
      <c r="I3" t="s">
        <v>40</v>
      </c>
      <c r="AA3" t="s">
        <v>43</v>
      </c>
    </row>
    <row r="4" spans="1:28" x14ac:dyDescent="0.25">
      <c r="A4" t="s">
        <v>21</v>
      </c>
      <c r="B4" t="s">
        <v>15</v>
      </c>
      <c r="C4" t="s">
        <v>17</v>
      </c>
      <c r="D4" t="s">
        <v>37</v>
      </c>
      <c r="E4" t="s">
        <v>18</v>
      </c>
      <c r="F4" t="s">
        <v>19</v>
      </c>
      <c r="G4" t="s">
        <v>13</v>
      </c>
      <c r="I4" t="s">
        <v>45</v>
      </c>
      <c r="J4" t="s">
        <v>23</v>
      </c>
      <c r="K4" t="s">
        <v>24</v>
      </c>
      <c r="L4" t="s">
        <v>25</v>
      </c>
      <c r="M4" t="s">
        <v>26</v>
      </c>
      <c r="N4" t="s">
        <v>27</v>
      </c>
      <c r="O4" t="s">
        <v>28</v>
      </c>
      <c r="P4" t="s">
        <v>29</v>
      </c>
      <c r="Q4" t="s">
        <v>30</v>
      </c>
      <c r="R4" t="s">
        <v>31</v>
      </c>
      <c r="S4" t="s">
        <v>14</v>
      </c>
      <c r="T4" t="s">
        <v>32</v>
      </c>
      <c r="U4" t="s">
        <v>33</v>
      </c>
      <c r="V4" t="s">
        <v>34</v>
      </c>
      <c r="W4" t="s">
        <v>35</v>
      </c>
      <c r="X4" t="s">
        <v>36</v>
      </c>
      <c r="Y4" t="s">
        <v>41</v>
      </c>
      <c r="Z4" t="s">
        <v>44</v>
      </c>
      <c r="AA4" t="s">
        <v>42</v>
      </c>
      <c r="AB4" t="s">
        <v>42</v>
      </c>
    </row>
    <row r="5" spans="1:28" x14ac:dyDescent="0.25">
      <c r="A5" s="7">
        <v>42736</v>
      </c>
      <c r="B5" s="1">
        <f>ROUND([25]Residential!O6*$B$2,0)</f>
        <v>158224507</v>
      </c>
      <c r="C5" s="1">
        <f>ROUND([25]Commercial!O6*$B$2,0)-'Fixed SL'!K13</f>
        <v>126491398</v>
      </c>
      <c r="D5" s="1">
        <f>ROUND([25]OPA!O6*$B$2,0)-'Fixed SL'!M13</f>
        <v>24731267</v>
      </c>
      <c r="E5" s="1">
        <f>ROUND([25]Industrial!O6*$B$2,0)</f>
        <v>63454605</v>
      </c>
      <c r="F5" s="1">
        <f>ROUND('[25]Other-SL+ID'!B6*$B$2,0)-'Fixed SL'!L13</f>
        <v>162558</v>
      </c>
      <c r="G5" s="2">
        <f>SUM(B5:F5)</f>
        <v>373064335</v>
      </c>
      <c r="H5" s="1"/>
      <c r="I5" s="1">
        <f>ROUND($B5*RES!B45,0)+ROUND($C5*COM!B45,0)+ROUND('Forecast kWh'!$D5*OPA!B45,0)+ROUND($E5*IND!B45,0)+ROUND('Forecast kWh'!$F5*SL!B45,0)</f>
        <v>159631255</v>
      </c>
      <c r="J5" s="1">
        <f>ROUND($B5*RES!C45,0)+ROUND($C5*COM!C45,0)+ROUND('Forecast kWh'!$D5*OPA!C45,0)+ROUND($E5*IND!C45,0)+ROUND('Forecast kWh'!$F5*SL!C45,0)</f>
        <v>95850725</v>
      </c>
      <c r="K5" s="1">
        <f>ROUND($B5*RES!D45,0)+ROUND($C5*COM!D45,0)+ROUND('Forecast kWh'!$D5*OPA!D45,0)+ROUND($E5*IND!D45,0)+ROUND('Forecast kWh'!$F5*SL!D45,0)</f>
        <v>1631809</v>
      </c>
      <c r="L5" s="1">
        <f>ROUND($B5*RES!E45,0)+ROUND($C5*COM!E45,0)+ROUND('Forecast kWh'!$D5*OPA!E45,0)+ROUND($E5*IND!E45,0)+ROUND('Forecast kWh'!$F5*SL!E45,0)</f>
        <v>525394</v>
      </c>
      <c r="M5" s="1">
        <f>ROUND($B5*RES!F45,0)+ROUND($C5*COM!F45,0)+ROUND('Forecast kWh'!$D5*OPA!F45,0)+ROUND($E5*IND!F45,0)+ROUND('Forecast kWh'!$F5*SL!F45,0)</f>
        <v>22920</v>
      </c>
      <c r="N5" s="1">
        <f>ROUND($B5*RES!G45,0)+ROUND($C5*COM!G45,0)+ROUND('Forecast kWh'!$D5*OPA!G45,0)+ROUND($E5*IND!G45,0)+ROUND('Forecast kWh'!$F5*SL!G45,0)</f>
        <v>1112936</v>
      </c>
      <c r="O5" s="1">
        <f>ROUND($B5*RES!H45,0)+ROUND($C5*COM!H45,0)+ROUND('Forecast kWh'!$D5*OPA!H45,0)+ROUND($E5*IND!H45,0)+ROUND('Forecast kWh'!$F5*SL!H45,0)</f>
        <v>95438905</v>
      </c>
      <c r="P5" s="1">
        <f>ROUND($B5*RES!I45,0)+ROUND($C5*COM!I45,0)+ROUND('Forecast kWh'!$D5*OPA!I45,0)+ROUND($E5*IND!I45,0)+ROUND('Forecast kWh'!$F5*SL!I45,0)</f>
        <v>18384005</v>
      </c>
      <c r="Q5" s="1">
        <f>ROUND($B5*RES!J45,0)+ROUND($C5*COM!J45,0)+ROUND('Forecast kWh'!$D5*OPA!J45,0)+ROUND($E5*IND!J45,0)+ROUND('Forecast kWh'!$F5*SL!J45,0)</f>
        <v>20866</v>
      </c>
      <c r="R5" s="4">
        <f>ROUND($B5*RES!K45,0)+ROUND($C5*COM!K45,0)+ROUND('Forecast kWh'!$D5*OPA!K45,0)+ROUND($E5*IND!K45,0)+ROUND('Forecast kWh'!$F5*SL!K45,0)</f>
        <v>0</v>
      </c>
      <c r="S5" s="4">
        <f>ROUND($B5*RES!L45,0)+ROUND($C5*COM!L45,0)+ROUND('Forecast kWh'!$D5*OPA!L45,0)+ROUND($E5*IND!L45,0)+ROUND('Forecast kWh'!$F5*SL!L45,0)</f>
        <v>0</v>
      </c>
      <c r="T5" s="1">
        <f>ROUND($B5*RES!M45,0)+ROUND($C5*COM!M45,0)+ROUND('Forecast kWh'!$D5*OPA!M45,0)+ROUND($E5*IND!M45,0)+ROUND('Forecast kWh'!$F5*SL!M45,0)</f>
        <v>445520</v>
      </c>
      <c r="U5" s="4">
        <f>ROUND($B5*RES!N45,0)+ROUND($C5*COM!N45,0)+ROUND('Forecast kWh'!$D5*OPA!N45,0)+ROUND($E5*IND!N45,0)+ROUND('Forecast kWh'!$F5*SL!N45,0)</f>
        <v>0</v>
      </c>
      <c r="V5" s="4">
        <f>ROUND($B5*RES!O45,0)+ROUND($C5*COM!O45,0)+ROUND('Forecast kWh'!$D5*OPA!O45,0)+ROUND($E5*IND!O45,0)+ROUND('Forecast kWh'!$F5*SL!O45,0)</f>
        <v>0</v>
      </c>
      <c r="W5" s="4">
        <f>ROUND($B5*RES!P45,0)+ROUND($C5*COM!P45,0)+ROUND('Forecast kWh'!$D5*OPA!P45,0)+ROUND($E5*IND!P45,0)+ROUND('Forecast kWh'!$F5*SL!P45,0)</f>
        <v>0</v>
      </c>
      <c r="X5" s="4">
        <f>ROUND($B5*RES!Q45,0)+ROUND($C5*COM!Q45,0)+ROUND('Forecast kWh'!$D5*OPA!Q45,0)+ROUND($E5*IND!Q45,0)+ROUND('Forecast kWh'!$F5*SL!Q45,0)</f>
        <v>0</v>
      </c>
      <c r="Y5" s="4">
        <f>ROUND($B5*RES!R45,0)+ROUND($C5*COM!R45,0)+ROUND('Forecast kWh'!$D5*OPA!R45,0)+ROUND($E5*IND!R45,0)+ROUND('Forecast kWh'!$F5*SL!R45,0)</f>
        <v>0</v>
      </c>
      <c r="Z5" s="2">
        <f>I5+AA5</f>
        <v>159631255</v>
      </c>
      <c r="AA5" s="2">
        <f>G5-SUM(I5:Y5)</f>
        <v>0</v>
      </c>
      <c r="AB5" s="2">
        <f>G5-SUM(J5:Z5)</f>
        <v>0</v>
      </c>
    </row>
    <row r="6" spans="1:28" x14ac:dyDescent="0.25">
      <c r="A6" s="7">
        <v>42767</v>
      </c>
      <c r="B6" s="1">
        <f>ROUND([25]Residential!O7*$B$2,0)</f>
        <v>132830772</v>
      </c>
      <c r="C6" s="1">
        <f>ROUND([25]Commercial!O7*$B$2,0)-'Fixed SL'!K14</f>
        <v>115662438</v>
      </c>
      <c r="D6" s="1">
        <f>ROUND([25]OPA!O7*$B$2,0)-'Fixed SL'!M14</f>
        <v>21826532</v>
      </c>
      <c r="E6" s="1">
        <f>ROUND([25]Industrial!O7*$B$2,0)</f>
        <v>63758926</v>
      </c>
      <c r="F6" s="1">
        <f>ROUND('[25]Other-SL+ID'!B7*$B$2,0)-'Fixed SL'!L14</f>
        <v>174054</v>
      </c>
      <c r="G6" s="2">
        <f t="shared" ref="G6:G31" si="0">SUM(B6:F6)</f>
        <v>334252722</v>
      </c>
      <c r="H6" s="1"/>
      <c r="I6" s="1">
        <f>ROUND($B6*RES!B46,0)+ROUND($C6*COM!B46,0)+ROUND('Forecast kWh'!$D6*OPA!B46,0)+ROUND($E6*IND!B46,0)+ROUND('Forecast kWh'!$F6*SL!B46,0)</f>
        <v>134032825</v>
      </c>
      <c r="J6" s="1">
        <f>ROUND($B6*RES!C46,0)+ROUND($C6*COM!C46,0)+ROUND('Forecast kWh'!$D6*OPA!C46,0)+ROUND($E6*IND!C46,0)+ROUND('Forecast kWh'!$F6*SL!C46,0)</f>
        <v>86958265</v>
      </c>
      <c r="K6" s="1">
        <f>ROUND($B6*RES!D46,0)+ROUND($C6*COM!D46,0)+ROUND('Forecast kWh'!$D6*OPA!D46,0)+ROUND($E6*IND!D46,0)+ROUND('Forecast kWh'!$F6*SL!D46,0)</f>
        <v>1380050</v>
      </c>
      <c r="L6" s="1">
        <f>ROUND($B6*RES!E46,0)+ROUND($C6*COM!E46,0)+ROUND('Forecast kWh'!$D6*OPA!E46,0)+ROUND($E6*IND!E46,0)+ROUND('Forecast kWh'!$F6*SL!E46,0)</f>
        <v>531313</v>
      </c>
      <c r="M6" s="1">
        <f>ROUND($B6*RES!F46,0)+ROUND($C6*COM!F46,0)+ROUND('Forecast kWh'!$D6*OPA!F46,0)+ROUND($E6*IND!F46,0)+ROUND('Forecast kWh'!$F6*SL!F46,0)</f>
        <v>20874</v>
      </c>
      <c r="N6" s="1">
        <f>ROUND($B6*RES!G46,0)+ROUND($C6*COM!G46,0)+ROUND('Forecast kWh'!$D6*OPA!G46,0)+ROUND($E6*IND!G46,0)+ROUND('Forecast kWh'!$F6*SL!G46,0)</f>
        <v>954504</v>
      </c>
      <c r="O6" s="1">
        <f>ROUND($B6*RES!H46,0)+ROUND($C6*COM!H46,0)+ROUND('Forecast kWh'!$D6*OPA!H46,0)+ROUND($E6*IND!H46,0)+ROUND('Forecast kWh'!$F6*SL!H46,0)</f>
        <v>92288832</v>
      </c>
      <c r="P6" s="1">
        <f>ROUND($B6*RES!I46,0)+ROUND($C6*COM!I46,0)+ROUND('Forecast kWh'!$D6*OPA!I46,0)+ROUND($E6*IND!I46,0)+ROUND('Forecast kWh'!$F6*SL!I46,0)</f>
        <v>17609652</v>
      </c>
      <c r="Q6" s="1">
        <f>ROUND($B6*RES!J46,0)+ROUND($C6*COM!J46,0)+ROUND('Forecast kWh'!$D6*OPA!J46,0)+ROUND($E6*IND!J46,0)+ROUND('Forecast kWh'!$F6*SL!J46,0)</f>
        <v>14685</v>
      </c>
      <c r="R6" s="4">
        <f>ROUND($B6*RES!K46,0)+ROUND($C6*COM!K46,0)+ROUND('Forecast kWh'!$D6*OPA!K46,0)+ROUND($E6*IND!K46,0)+ROUND('Forecast kWh'!$F6*SL!K46,0)</f>
        <v>0</v>
      </c>
      <c r="S6" s="4">
        <f>ROUND($B6*RES!L46,0)+ROUND($C6*COM!L46,0)+ROUND('Forecast kWh'!$D6*OPA!L46,0)+ROUND($E6*IND!L46,0)+ROUND('Forecast kWh'!$F6*SL!L46,0)</f>
        <v>0</v>
      </c>
      <c r="T6" s="1">
        <f>ROUND($B6*RES!M46,0)+ROUND($C6*COM!M46,0)+ROUND('Forecast kWh'!$D6*OPA!M46,0)+ROUND($E6*IND!M46,0)+ROUND('Forecast kWh'!$F6*SL!M46,0)</f>
        <v>461723</v>
      </c>
      <c r="U6" s="4">
        <f>ROUND($B6*RES!N46,0)+ROUND($C6*COM!N46,0)+ROUND('Forecast kWh'!$D6*OPA!N46,0)+ROUND($E6*IND!N46,0)+ROUND('Forecast kWh'!$F6*SL!N46,0)</f>
        <v>0</v>
      </c>
      <c r="V6" s="4">
        <f>ROUND($B6*RES!O46,0)+ROUND($C6*COM!O46,0)+ROUND('Forecast kWh'!$D6*OPA!O46,0)+ROUND($E6*IND!O46,0)+ROUND('Forecast kWh'!$F6*SL!O46,0)</f>
        <v>0</v>
      </c>
      <c r="W6" s="4">
        <f>ROUND($B6*RES!P46,0)+ROUND($C6*COM!P46,0)+ROUND('Forecast kWh'!$D6*OPA!P46,0)+ROUND($E6*IND!P46,0)+ROUND('Forecast kWh'!$F6*SL!P46,0)</f>
        <v>0</v>
      </c>
      <c r="X6" s="4">
        <f>ROUND($B6*RES!Q46,0)+ROUND($C6*COM!Q46,0)+ROUND('Forecast kWh'!$D6*OPA!Q46,0)+ROUND($E6*IND!Q46,0)+ROUND('Forecast kWh'!$F6*SL!Q46,0)</f>
        <v>0</v>
      </c>
      <c r="Y6" s="4">
        <f>ROUND($B6*RES!R46,0)+ROUND($C6*COM!R46,0)+ROUND('Forecast kWh'!$D6*OPA!R46,0)+ROUND($E6*IND!R46,0)+ROUND('Forecast kWh'!$F6*SL!R46,0)</f>
        <v>0</v>
      </c>
      <c r="Z6" s="2">
        <f t="shared" ref="Z6:Z28" si="1">I6+AA6</f>
        <v>134032824</v>
      </c>
      <c r="AA6" s="2">
        <f t="shared" ref="AA6:AA28" si="2">G6-SUM(I6:Y6)</f>
        <v>-1</v>
      </c>
      <c r="AB6" s="2">
        <f t="shared" ref="AB6:AB28" si="3">G6-SUM(J6:Z6)</f>
        <v>0</v>
      </c>
    </row>
    <row r="7" spans="1:28" x14ac:dyDescent="0.25">
      <c r="A7" s="7">
        <v>42795</v>
      </c>
      <c r="B7" s="1">
        <f>ROUND([25]Residential!O8*$B$2,0)</f>
        <v>76850192</v>
      </c>
      <c r="C7" s="1">
        <f>ROUND([25]Commercial!O8*$B$2,0)-'Fixed SL'!K15</f>
        <v>112950595</v>
      </c>
      <c r="D7" s="1">
        <f>ROUND([25]OPA!O8*$B$2,0)-'Fixed SL'!M15</f>
        <v>22590451</v>
      </c>
      <c r="E7" s="1">
        <f>ROUND([25]Industrial!O8*$B$2,0)</f>
        <v>62246411</v>
      </c>
      <c r="F7" s="1">
        <f>ROUND('[25]Other-SL+ID'!B8*$B$2,0)-'Fixed SL'!L15</f>
        <v>104765</v>
      </c>
      <c r="G7" s="2">
        <f t="shared" si="0"/>
        <v>274742414</v>
      </c>
      <c r="H7" s="1"/>
      <c r="I7" s="1">
        <f>ROUND($B7*RES!B47,0)+ROUND($C7*COM!B47,0)+ROUND('Forecast kWh'!$D7*OPA!B47,0)+ROUND($E7*IND!B47,0)+ROUND('Forecast kWh'!$F7*SL!B47,0)</f>
        <v>77965787</v>
      </c>
      <c r="J7" s="1">
        <f>ROUND($B7*RES!C47,0)+ROUND($C7*COM!C47,0)+ROUND('Forecast kWh'!$D7*OPA!C47,0)+ROUND($E7*IND!C47,0)+ROUND('Forecast kWh'!$F7*SL!C47,0)</f>
        <v>83646434</v>
      </c>
      <c r="K7" s="1">
        <f>ROUND($B7*RES!D47,0)+ROUND($C7*COM!D47,0)+ROUND('Forecast kWh'!$D7*OPA!D47,0)+ROUND($E7*IND!D47,0)+ROUND('Forecast kWh'!$F7*SL!D47,0)</f>
        <v>1298294</v>
      </c>
      <c r="L7" s="1">
        <f>ROUND($B7*RES!E47,0)+ROUND($C7*COM!E47,0)+ROUND('Forecast kWh'!$D7*OPA!E47,0)+ROUND($E7*IND!E47,0)+ROUND('Forecast kWh'!$F7*SL!E47,0)</f>
        <v>529579</v>
      </c>
      <c r="M7" s="1">
        <f>ROUND($B7*RES!F47,0)+ROUND($C7*COM!F47,0)+ROUND('Forecast kWh'!$D7*OPA!F47,0)+ROUND($E7*IND!F47,0)+ROUND('Forecast kWh'!$F7*SL!F47,0)</f>
        <v>20363</v>
      </c>
      <c r="N7" s="1">
        <f>ROUND($B7*RES!G47,0)+ROUND($C7*COM!G47,0)+ROUND('Forecast kWh'!$D7*OPA!G47,0)+ROUND($E7*IND!G47,0)+ROUND('Forecast kWh'!$F7*SL!G47,0)</f>
        <v>956455</v>
      </c>
      <c r="O7" s="1">
        <f>ROUND($B7*RES!H47,0)+ROUND($C7*COM!H47,0)+ROUND('Forecast kWh'!$D7*OPA!H47,0)+ROUND($E7*IND!H47,0)+ROUND('Forecast kWh'!$F7*SL!H47,0)</f>
        <v>91159020</v>
      </c>
      <c r="P7" s="1">
        <f>ROUND($B7*RES!I47,0)+ROUND($C7*COM!I47,0)+ROUND('Forecast kWh'!$D7*OPA!I47,0)+ROUND($E7*IND!I47,0)+ROUND('Forecast kWh'!$F7*SL!I47,0)</f>
        <v>18725898</v>
      </c>
      <c r="Q7" s="1">
        <f>ROUND($B7*RES!J47,0)+ROUND($C7*COM!J47,0)+ROUND('Forecast kWh'!$D7*OPA!J47,0)+ROUND($E7*IND!J47,0)+ROUND('Forecast kWh'!$F7*SL!J47,0)</f>
        <v>18444</v>
      </c>
      <c r="R7" s="4">
        <f>ROUND($B7*RES!K47,0)+ROUND($C7*COM!K47,0)+ROUND('Forecast kWh'!$D7*OPA!K47,0)+ROUND($E7*IND!K47,0)+ROUND('Forecast kWh'!$F7*SL!K47,0)</f>
        <v>0</v>
      </c>
      <c r="S7" s="4">
        <f>ROUND($B7*RES!L47,0)+ROUND($C7*COM!L47,0)+ROUND('Forecast kWh'!$D7*OPA!L47,0)+ROUND($E7*IND!L47,0)+ROUND('Forecast kWh'!$F7*SL!L47,0)</f>
        <v>0</v>
      </c>
      <c r="T7" s="1">
        <f>ROUND($B7*RES!M47,0)+ROUND($C7*COM!M47,0)+ROUND('Forecast kWh'!$D7*OPA!M47,0)+ROUND($E7*IND!M47,0)+ROUND('Forecast kWh'!$F7*SL!M47,0)</f>
        <v>422139</v>
      </c>
      <c r="U7" s="4">
        <f>ROUND($B7*RES!N47,0)+ROUND($C7*COM!N47,0)+ROUND('Forecast kWh'!$D7*OPA!N47,0)+ROUND($E7*IND!N47,0)+ROUND('Forecast kWh'!$F7*SL!N47,0)</f>
        <v>0</v>
      </c>
      <c r="V7" s="4">
        <f>ROUND($B7*RES!O47,0)+ROUND($C7*COM!O47,0)+ROUND('Forecast kWh'!$D7*OPA!O47,0)+ROUND($E7*IND!O47,0)+ROUND('Forecast kWh'!$F7*SL!O47,0)</f>
        <v>0</v>
      </c>
      <c r="W7" s="4">
        <f>ROUND($B7*RES!P47,0)+ROUND($C7*COM!P47,0)+ROUND('Forecast kWh'!$D7*OPA!P47,0)+ROUND($E7*IND!P47,0)+ROUND('Forecast kWh'!$F7*SL!P47,0)</f>
        <v>0</v>
      </c>
      <c r="X7" s="4">
        <f>ROUND($B7*RES!Q47,0)+ROUND($C7*COM!Q47,0)+ROUND('Forecast kWh'!$D7*OPA!Q47,0)+ROUND($E7*IND!Q47,0)+ROUND('Forecast kWh'!$F7*SL!Q47,0)</f>
        <v>0</v>
      </c>
      <c r="Y7" s="4">
        <f>ROUND($B7*RES!R47,0)+ROUND($C7*COM!R47,0)+ROUND('Forecast kWh'!$D7*OPA!R47,0)+ROUND($E7*IND!R47,0)+ROUND('Forecast kWh'!$F7*SL!R47,0)</f>
        <v>0</v>
      </c>
      <c r="Z7" s="2">
        <f t="shared" si="1"/>
        <v>77965788</v>
      </c>
      <c r="AA7" s="2">
        <f t="shared" si="2"/>
        <v>1</v>
      </c>
      <c r="AB7" s="2">
        <f t="shared" si="3"/>
        <v>0</v>
      </c>
    </row>
    <row r="8" spans="1:28" x14ac:dyDescent="0.25">
      <c r="A8" s="7">
        <v>42826</v>
      </c>
      <c r="B8" s="1">
        <f>ROUND([25]Residential!O9*$B$2,0)</f>
        <v>76177831</v>
      </c>
      <c r="C8" s="1">
        <f>ROUND([25]Commercial!O9*$B$2,0)-'Fixed SL'!K16</f>
        <v>112370417</v>
      </c>
      <c r="D8" s="1">
        <f>ROUND([25]OPA!O9*$B$2,0)-'Fixed SL'!M16</f>
        <v>21363841</v>
      </c>
      <c r="E8" s="1">
        <f>ROUND([25]Industrial!O9*$B$2,0)</f>
        <v>63710452</v>
      </c>
      <c r="F8" s="1">
        <f>ROUND('[25]Other-SL+ID'!B9*$B$2,0)-'Fixed SL'!L16</f>
        <v>113423</v>
      </c>
      <c r="G8" s="2">
        <f t="shared" si="0"/>
        <v>273735964</v>
      </c>
      <c r="H8" s="1"/>
      <c r="I8" s="1">
        <f>ROUND($B8*RES!B48,0)+ROUND($C8*COM!B48,0)+ROUND('Forecast kWh'!$D8*OPA!B48,0)+ROUND($E8*IND!B48,0)+ROUND('Forecast kWh'!$F8*SL!B48,0)</f>
        <v>77026573</v>
      </c>
      <c r="J8" s="1">
        <f>ROUND($B8*RES!C48,0)+ROUND($C8*COM!C48,0)+ROUND('Forecast kWh'!$D8*OPA!C48,0)+ROUND($E8*IND!C48,0)+ROUND('Forecast kWh'!$F8*SL!C48,0)</f>
        <v>83280405</v>
      </c>
      <c r="K8" s="1">
        <f>ROUND($B8*RES!D48,0)+ROUND($C8*COM!D48,0)+ROUND('Forecast kWh'!$D8*OPA!D48,0)+ROUND($E8*IND!D48,0)+ROUND('Forecast kWh'!$F8*SL!D48,0)</f>
        <v>1015947</v>
      </c>
      <c r="L8" s="1">
        <f>ROUND($B8*RES!E48,0)+ROUND($C8*COM!E48,0)+ROUND('Forecast kWh'!$D8*OPA!E48,0)+ROUND($E8*IND!E48,0)+ROUND('Forecast kWh'!$F8*SL!E48,0)</f>
        <v>521607</v>
      </c>
      <c r="M8" s="1">
        <f>ROUND($B8*RES!F48,0)+ROUND($C8*COM!F48,0)+ROUND('Forecast kWh'!$D8*OPA!F48,0)+ROUND($E8*IND!F48,0)+ROUND('Forecast kWh'!$F8*SL!F48,0)</f>
        <v>18938</v>
      </c>
      <c r="N8" s="1">
        <f>ROUND($B8*RES!G48,0)+ROUND($C8*COM!G48,0)+ROUND('Forecast kWh'!$D8*OPA!G48,0)+ROUND($E8*IND!G48,0)+ROUND('Forecast kWh'!$F8*SL!G48,0)</f>
        <v>906571</v>
      </c>
      <c r="O8" s="1">
        <f>ROUND($B8*RES!H48,0)+ROUND($C8*COM!H48,0)+ROUND('Forecast kWh'!$D8*OPA!H48,0)+ROUND($E8*IND!H48,0)+ROUND('Forecast kWh'!$F8*SL!H48,0)</f>
        <v>91332955</v>
      </c>
      <c r="P8" s="1">
        <f>ROUND($B8*RES!I48,0)+ROUND($C8*COM!I48,0)+ROUND('Forecast kWh'!$D8*OPA!I48,0)+ROUND($E8*IND!I48,0)+ROUND('Forecast kWh'!$F8*SL!I48,0)</f>
        <v>19202549</v>
      </c>
      <c r="Q8" s="1">
        <f>ROUND($B8*RES!J48,0)+ROUND($C8*COM!J48,0)+ROUND('Forecast kWh'!$D8*OPA!J48,0)+ROUND($E8*IND!J48,0)+ROUND('Forecast kWh'!$F8*SL!J48,0)</f>
        <v>9509</v>
      </c>
      <c r="R8" s="4">
        <f>ROUND($B8*RES!K48,0)+ROUND($C8*COM!K48,0)+ROUND('Forecast kWh'!$D8*OPA!K48,0)+ROUND($E8*IND!K48,0)+ROUND('Forecast kWh'!$F8*SL!K48,0)</f>
        <v>0</v>
      </c>
      <c r="S8" s="4">
        <f>ROUND($B8*RES!L48,0)+ROUND($C8*COM!L48,0)+ROUND('Forecast kWh'!$D8*OPA!L48,0)+ROUND($E8*IND!L48,0)+ROUND('Forecast kWh'!$F8*SL!L48,0)</f>
        <v>0</v>
      </c>
      <c r="T8" s="1">
        <f>ROUND($B8*RES!M48,0)+ROUND($C8*COM!M48,0)+ROUND('Forecast kWh'!$D8*OPA!M48,0)+ROUND($E8*IND!M48,0)+ROUND('Forecast kWh'!$F8*SL!M48,0)</f>
        <v>420910</v>
      </c>
      <c r="U8" s="4">
        <f>ROUND($B8*RES!N48,0)+ROUND($C8*COM!N48,0)+ROUND('Forecast kWh'!$D8*OPA!N48,0)+ROUND($E8*IND!N48,0)+ROUND('Forecast kWh'!$F8*SL!N48,0)</f>
        <v>0</v>
      </c>
      <c r="V8" s="4">
        <f>ROUND($B8*RES!O48,0)+ROUND($C8*COM!O48,0)+ROUND('Forecast kWh'!$D8*OPA!O48,0)+ROUND($E8*IND!O48,0)+ROUND('Forecast kWh'!$F8*SL!O48,0)</f>
        <v>0</v>
      </c>
      <c r="W8" s="4">
        <f>ROUND($B8*RES!P48,0)+ROUND($C8*COM!P48,0)+ROUND('Forecast kWh'!$D8*OPA!P48,0)+ROUND($E8*IND!P48,0)+ROUND('Forecast kWh'!$F8*SL!P48,0)</f>
        <v>0</v>
      </c>
      <c r="X8" s="4">
        <f>ROUND($B8*RES!Q48,0)+ROUND($C8*COM!Q48,0)+ROUND('Forecast kWh'!$D8*OPA!Q48,0)+ROUND($E8*IND!Q48,0)+ROUND('Forecast kWh'!$F8*SL!Q48,0)</f>
        <v>0</v>
      </c>
      <c r="Y8" s="4">
        <f>ROUND($B8*RES!R48,0)+ROUND($C8*COM!R48,0)+ROUND('Forecast kWh'!$D8*OPA!R48,0)+ROUND($E8*IND!R48,0)+ROUND('Forecast kWh'!$F8*SL!R48,0)</f>
        <v>0</v>
      </c>
      <c r="Z8" s="2">
        <f t="shared" si="1"/>
        <v>77026573</v>
      </c>
      <c r="AA8" s="2">
        <f t="shared" si="2"/>
        <v>0</v>
      </c>
      <c r="AB8" s="2">
        <f t="shared" si="3"/>
        <v>0</v>
      </c>
    </row>
    <row r="9" spans="1:28" x14ac:dyDescent="0.25">
      <c r="A9" s="7">
        <v>42856</v>
      </c>
      <c r="B9" s="1">
        <f>ROUND([25]Residential!O10*$B$2,0)</f>
        <v>88681832</v>
      </c>
      <c r="C9" s="1">
        <f>ROUND([25]Commercial!O10*$B$2,0)-'Fixed SL'!K17</f>
        <v>114831023</v>
      </c>
      <c r="D9" s="1">
        <f>ROUND([25]OPA!O10*$B$2,0)-'Fixed SL'!M17</f>
        <v>22391759</v>
      </c>
      <c r="E9" s="1">
        <f>ROUND([25]Industrial!O10*$B$2,0)</f>
        <v>68238945</v>
      </c>
      <c r="F9" s="1">
        <f>ROUND('[25]Other-SL+ID'!B10*$B$2,0)-'Fixed SL'!L17</f>
        <v>103919</v>
      </c>
      <c r="G9" s="2">
        <f t="shared" si="0"/>
        <v>294247478</v>
      </c>
      <c r="H9" s="1"/>
      <c r="I9" s="1">
        <f>ROUND($B9*RES!B49,0)+ROUND($C9*COM!B49,0)+ROUND('Forecast kWh'!$D9*OPA!B49,0)+ROUND($E9*IND!B49,0)+ROUND('Forecast kWh'!$F9*SL!B49,0)</f>
        <v>89390603</v>
      </c>
      <c r="J9" s="1">
        <f>ROUND($B9*RES!C49,0)+ROUND($C9*COM!C49,0)+ROUND('Forecast kWh'!$D9*OPA!C49,0)+ROUND($E9*IND!C49,0)+ROUND('Forecast kWh'!$F9*SL!C49,0)</f>
        <v>83787314</v>
      </c>
      <c r="K9" s="1">
        <f>ROUND($B9*RES!D49,0)+ROUND($C9*COM!D49,0)+ROUND('Forecast kWh'!$D9*OPA!D49,0)+ROUND($E9*IND!D49,0)+ROUND('Forecast kWh'!$F9*SL!D49,0)</f>
        <v>1010110</v>
      </c>
      <c r="L9" s="1">
        <f>ROUND($B9*RES!E49,0)+ROUND($C9*COM!E49,0)+ROUND('Forecast kWh'!$D9*OPA!E49,0)+ROUND($E9*IND!E49,0)+ROUND('Forecast kWh'!$F9*SL!E49,0)</f>
        <v>521233</v>
      </c>
      <c r="M9" s="1">
        <f>ROUND($B9*RES!F49,0)+ROUND($C9*COM!F49,0)+ROUND('Forecast kWh'!$D9*OPA!F49,0)+ROUND($E9*IND!F49,0)+ROUND('Forecast kWh'!$F9*SL!F49,0)</f>
        <v>11872</v>
      </c>
      <c r="N9" s="1">
        <f>ROUND($B9*RES!G49,0)+ROUND($C9*COM!G49,0)+ROUND('Forecast kWh'!$D9*OPA!G49,0)+ROUND($E9*IND!G49,0)+ROUND('Forecast kWh'!$F9*SL!G49,0)</f>
        <v>907530</v>
      </c>
      <c r="O9" s="1">
        <f>ROUND($B9*RES!H49,0)+ROUND($C9*COM!H49,0)+ROUND('Forecast kWh'!$D9*OPA!H49,0)+ROUND($E9*IND!H49,0)+ROUND('Forecast kWh'!$F9*SL!H49,0)</f>
        <v>97381951</v>
      </c>
      <c r="P9" s="1">
        <f>ROUND($B9*RES!I49,0)+ROUND($C9*COM!I49,0)+ROUND('Forecast kWh'!$D9*OPA!I49,0)+ROUND($E9*IND!I49,0)+ROUND('Forecast kWh'!$F9*SL!I49,0)</f>
        <v>20798206</v>
      </c>
      <c r="Q9" s="1">
        <f>ROUND($B9*RES!J49,0)+ROUND($C9*COM!J49,0)+ROUND('Forecast kWh'!$D9*OPA!J49,0)+ROUND($E9*IND!J49,0)+ROUND('Forecast kWh'!$F9*SL!J49,0)</f>
        <v>8672</v>
      </c>
      <c r="R9" s="4">
        <f>ROUND($B9*RES!K49,0)+ROUND($C9*COM!K49,0)+ROUND('Forecast kWh'!$D9*OPA!K49,0)+ROUND($E9*IND!K49,0)+ROUND('Forecast kWh'!$F9*SL!K49,0)</f>
        <v>0</v>
      </c>
      <c r="S9" s="4">
        <f>ROUND($B9*RES!L49,0)+ROUND($C9*COM!L49,0)+ROUND('Forecast kWh'!$D9*OPA!L49,0)+ROUND($E9*IND!L49,0)+ROUND('Forecast kWh'!$F9*SL!L49,0)</f>
        <v>0</v>
      </c>
      <c r="T9" s="1">
        <f>ROUND($B9*RES!M49,0)+ROUND($C9*COM!M49,0)+ROUND('Forecast kWh'!$D9*OPA!M49,0)+ROUND($E9*IND!M49,0)+ROUND('Forecast kWh'!$F9*SL!M49,0)</f>
        <v>429986</v>
      </c>
      <c r="U9" s="4">
        <f>ROUND($B9*RES!N49,0)+ROUND($C9*COM!N49,0)+ROUND('Forecast kWh'!$D9*OPA!N49,0)+ROUND($E9*IND!N49,0)+ROUND('Forecast kWh'!$F9*SL!N49,0)</f>
        <v>0</v>
      </c>
      <c r="V9" s="4">
        <f>ROUND($B9*RES!O49,0)+ROUND($C9*COM!O49,0)+ROUND('Forecast kWh'!$D9*OPA!O49,0)+ROUND($E9*IND!O49,0)+ROUND('Forecast kWh'!$F9*SL!O49,0)</f>
        <v>0</v>
      </c>
      <c r="W9" s="4">
        <f>ROUND($B9*RES!P49,0)+ROUND($C9*COM!P49,0)+ROUND('Forecast kWh'!$D9*OPA!P49,0)+ROUND($E9*IND!P49,0)+ROUND('Forecast kWh'!$F9*SL!P49,0)</f>
        <v>0</v>
      </c>
      <c r="X9" s="4">
        <f>ROUND($B9*RES!Q49,0)+ROUND($C9*COM!Q49,0)+ROUND('Forecast kWh'!$D9*OPA!Q49,0)+ROUND($E9*IND!Q49,0)+ROUND('Forecast kWh'!$F9*SL!Q49,0)</f>
        <v>0</v>
      </c>
      <c r="Y9" s="4">
        <f>ROUND($B9*RES!R49,0)+ROUND($C9*COM!R49,0)+ROUND('Forecast kWh'!$D9*OPA!R49,0)+ROUND($E9*IND!R49,0)+ROUND('Forecast kWh'!$F9*SL!R49,0)</f>
        <v>0</v>
      </c>
      <c r="Z9" s="2">
        <f t="shared" si="1"/>
        <v>89390604</v>
      </c>
      <c r="AA9" s="2">
        <f t="shared" si="2"/>
        <v>1</v>
      </c>
      <c r="AB9" s="2">
        <f t="shared" si="3"/>
        <v>0</v>
      </c>
    </row>
    <row r="10" spans="1:28" x14ac:dyDescent="0.25">
      <c r="A10" s="7">
        <v>42887</v>
      </c>
      <c r="B10" s="1">
        <f>ROUND([25]Residential!O11*$B$2,0)</f>
        <v>126948528</v>
      </c>
      <c r="C10" s="1">
        <f>ROUND([25]Commercial!O11*$B$2,0)-'Fixed SL'!K18</f>
        <v>124430542</v>
      </c>
      <c r="D10" s="1">
        <f>ROUND([25]OPA!O11*$B$2,0)-'Fixed SL'!M18</f>
        <v>24469474</v>
      </c>
      <c r="E10" s="1">
        <f>ROUND([25]Industrial!O11*$B$2,0)</f>
        <v>70191903</v>
      </c>
      <c r="F10" s="1">
        <f>ROUND('[25]Other-SL+ID'!B11*$B$2,0)-'Fixed SL'!L18</f>
        <v>106378</v>
      </c>
      <c r="G10" s="2">
        <f t="shared" si="0"/>
        <v>346146825</v>
      </c>
      <c r="H10" s="1"/>
      <c r="I10" s="1">
        <f>ROUND($B10*RES!B50,0)+ROUND($C10*COM!B50,0)+ROUND('Forecast kWh'!$D10*OPA!B50,0)+ROUND($E10*IND!B50,0)+ROUND('Forecast kWh'!$F10*SL!B50,0)</f>
        <v>127854929</v>
      </c>
      <c r="J10" s="1">
        <f>ROUND($B10*RES!C50,0)+ROUND($C10*COM!C50,0)+ROUND('Forecast kWh'!$D10*OPA!C50,0)+ROUND($E10*IND!C50,0)+ROUND('Forecast kWh'!$F10*SL!C50,0)</f>
        <v>95756748</v>
      </c>
      <c r="K10" s="1">
        <f>ROUND($B10*RES!D50,0)+ROUND($C10*COM!D50,0)+ROUND('Forecast kWh'!$D10*OPA!D50,0)+ROUND($E10*IND!D50,0)+ROUND('Forecast kWh'!$F10*SL!D50,0)</f>
        <v>0</v>
      </c>
      <c r="L10" s="1">
        <f>ROUND($B10*RES!E50,0)+ROUND($C10*COM!E50,0)+ROUND('Forecast kWh'!$D10*OPA!E50,0)+ROUND($E10*IND!E50,0)+ROUND('Forecast kWh'!$F10*SL!E50,0)</f>
        <v>497073</v>
      </c>
      <c r="M10" s="1">
        <f>ROUND($B10*RES!F50,0)+ROUND($C10*COM!F50,0)+ROUND('Forecast kWh'!$D10*OPA!F50,0)+ROUND($E10*IND!F50,0)+ROUND('Forecast kWh'!$F10*SL!F50,0)</f>
        <v>13777</v>
      </c>
      <c r="N10" s="1">
        <f>ROUND($B10*RES!G50,0)+ROUND($C10*COM!G50,0)+ROUND('Forecast kWh'!$D10*OPA!G50,0)+ROUND($E10*IND!G50,0)+ROUND('Forecast kWh'!$F10*SL!G50,0)</f>
        <v>1127740</v>
      </c>
      <c r="O10" s="1">
        <f>ROUND($B10*RES!H50,0)+ROUND($C10*COM!H50,0)+ROUND('Forecast kWh'!$D10*OPA!H50,0)+ROUND($E10*IND!H50,0)+ROUND('Forecast kWh'!$F10*SL!H50,0)</f>
        <v>101414427</v>
      </c>
      <c r="P10" s="1">
        <f>ROUND($B10*RES!I50,0)+ROUND($C10*COM!I50,0)+ROUND('Forecast kWh'!$D10*OPA!I50,0)+ROUND($E10*IND!I50,0)+ROUND('Forecast kWh'!$F10*SL!I50,0)</f>
        <v>19026432</v>
      </c>
      <c r="Q10" s="1">
        <f>ROUND($B10*RES!J50,0)+ROUND($C10*COM!J50,0)+ROUND('Forecast kWh'!$D10*OPA!J50,0)+ROUND($E10*IND!J50,0)+ROUND('Forecast kWh'!$F10*SL!J50,0)</f>
        <v>8132</v>
      </c>
      <c r="R10" s="4">
        <f>ROUND($B10*RES!K50,0)+ROUND($C10*COM!K50,0)+ROUND('Forecast kWh'!$D10*OPA!K50,0)+ROUND($E10*IND!K50,0)+ROUND('Forecast kWh'!$F10*SL!K50,0)</f>
        <v>0</v>
      </c>
      <c r="S10" s="4">
        <f>ROUND($B10*RES!L50,0)+ROUND($C10*COM!L50,0)+ROUND('Forecast kWh'!$D10*OPA!L50,0)+ROUND($E10*IND!L50,0)+ROUND('Forecast kWh'!$F10*SL!L50,0)</f>
        <v>0</v>
      </c>
      <c r="T10" s="1">
        <f>ROUND($B10*RES!M50,0)+ROUND($C10*COM!M50,0)+ROUND('Forecast kWh'!$D10*OPA!M50,0)+ROUND($E10*IND!M50,0)+ROUND('Forecast kWh'!$F10*SL!M50,0)</f>
        <v>447564</v>
      </c>
      <c r="U10" s="4">
        <f>ROUND($B10*RES!N50,0)+ROUND($C10*COM!N50,0)+ROUND('Forecast kWh'!$D10*OPA!N50,0)+ROUND($E10*IND!N50,0)+ROUND('Forecast kWh'!$F10*SL!N50,0)</f>
        <v>0</v>
      </c>
      <c r="V10" s="4">
        <f>ROUND($B10*RES!O50,0)+ROUND($C10*COM!O50,0)+ROUND('Forecast kWh'!$D10*OPA!O50,0)+ROUND($E10*IND!O50,0)+ROUND('Forecast kWh'!$F10*SL!O50,0)</f>
        <v>0</v>
      </c>
      <c r="W10" s="4">
        <f>ROUND($B10*RES!P50,0)+ROUND($C10*COM!P50,0)+ROUND('Forecast kWh'!$D10*OPA!P50,0)+ROUND($E10*IND!P50,0)+ROUND('Forecast kWh'!$F10*SL!P50,0)</f>
        <v>0</v>
      </c>
      <c r="X10" s="4">
        <f>ROUND($B10*RES!Q50,0)+ROUND($C10*COM!Q50,0)+ROUND('Forecast kWh'!$D10*OPA!Q50,0)+ROUND($E10*IND!Q50,0)+ROUND('Forecast kWh'!$F10*SL!Q50,0)</f>
        <v>0</v>
      </c>
      <c r="Y10" s="4">
        <f>ROUND($B10*RES!R50,0)+ROUND($C10*COM!R50,0)+ROUND('Forecast kWh'!$D10*OPA!R50,0)+ROUND($E10*IND!R50,0)+ROUND('Forecast kWh'!$F10*SL!R50,0)</f>
        <v>0</v>
      </c>
      <c r="Z10" s="2">
        <f t="shared" si="1"/>
        <v>127854932</v>
      </c>
      <c r="AA10" s="2">
        <f t="shared" si="2"/>
        <v>3</v>
      </c>
      <c r="AB10" s="2">
        <f t="shared" si="3"/>
        <v>0</v>
      </c>
    </row>
    <row r="11" spans="1:28" x14ac:dyDescent="0.25">
      <c r="A11" s="7">
        <v>42917</v>
      </c>
      <c r="B11" s="1">
        <f>ROUND([25]Residential!O12*$B$2,0)</f>
        <v>161528215</v>
      </c>
      <c r="C11" s="1">
        <f>ROUND([25]Commercial!O12*$B$2,0)-'Fixed SL'!K19</f>
        <v>139706813</v>
      </c>
      <c r="D11" s="1">
        <f>ROUND([25]OPA!O12*$B$2,0)-'Fixed SL'!M19</f>
        <v>25678155</v>
      </c>
      <c r="E11" s="1">
        <f>ROUND([25]Industrial!O12*$B$2,0)</f>
        <v>73102747</v>
      </c>
      <c r="F11" s="1">
        <f>ROUND('[25]Other-SL+ID'!B12*$B$2,0)-'Fixed SL'!L19</f>
        <v>105113</v>
      </c>
      <c r="G11" s="2">
        <f t="shared" si="0"/>
        <v>400121043</v>
      </c>
      <c r="H11" s="1"/>
      <c r="I11" s="1">
        <f>ROUND($B11*RES!B51,0)+ROUND($C11*COM!B51,0)+ROUND('Forecast kWh'!$D11*OPA!B51,0)+ROUND($E11*IND!B51,0)+ROUND('Forecast kWh'!$F11*SL!B51,0)</f>
        <v>162515728</v>
      </c>
      <c r="J11" s="1">
        <f>ROUND($B11*RES!C51,0)+ROUND($C11*COM!C51,0)+ROUND('Forecast kWh'!$D11*OPA!C51,0)+ROUND($E11*IND!C51,0)+ROUND('Forecast kWh'!$F11*SL!C51,0)</f>
        <v>107453775</v>
      </c>
      <c r="K11" s="1">
        <f>ROUND($B11*RES!D51,0)+ROUND($C11*COM!D51,0)+ROUND('Forecast kWh'!$D11*OPA!D51,0)+ROUND($E11*IND!D51,0)+ROUND('Forecast kWh'!$F11*SL!D51,0)</f>
        <v>0</v>
      </c>
      <c r="L11" s="1">
        <f>ROUND($B11*RES!E51,0)+ROUND($C11*COM!E51,0)+ROUND('Forecast kWh'!$D11*OPA!E51,0)+ROUND($E11*IND!E51,0)+ROUND('Forecast kWh'!$F11*SL!E51,0)</f>
        <v>519522</v>
      </c>
      <c r="M11" s="1">
        <f>ROUND($B11*RES!F51,0)+ROUND($C11*COM!F51,0)+ROUND('Forecast kWh'!$D11*OPA!F51,0)+ROUND($E11*IND!F51,0)+ROUND('Forecast kWh'!$F11*SL!F51,0)</f>
        <v>26014</v>
      </c>
      <c r="N11" s="1">
        <f>ROUND($B11*RES!G51,0)+ROUND($C11*COM!G51,0)+ROUND('Forecast kWh'!$D11*OPA!G51,0)+ROUND($E11*IND!G51,0)+ROUND('Forecast kWh'!$F11*SL!G51,0)</f>
        <v>1386164</v>
      </c>
      <c r="O11" s="1">
        <f>ROUND($B11*RES!H51,0)+ROUND($C11*COM!H51,0)+ROUND('Forecast kWh'!$D11*OPA!H51,0)+ROUND($E11*IND!H51,0)+ROUND('Forecast kWh'!$F11*SL!H51,0)</f>
        <v>107901280</v>
      </c>
      <c r="P11" s="1">
        <f>ROUND($B11*RES!I51,0)+ROUND($C11*COM!I51,0)+ROUND('Forecast kWh'!$D11*OPA!I51,0)+ROUND($E11*IND!I51,0)+ROUND('Forecast kWh'!$F11*SL!I51,0)</f>
        <v>19843375</v>
      </c>
      <c r="Q11" s="1">
        <f>ROUND($B11*RES!J51,0)+ROUND($C11*COM!J51,0)+ROUND('Forecast kWh'!$D11*OPA!J51,0)+ROUND($E11*IND!J51,0)+ROUND('Forecast kWh'!$F11*SL!J51,0)</f>
        <v>11644</v>
      </c>
      <c r="R11" s="4">
        <f>ROUND($B11*RES!K51,0)+ROUND($C11*COM!K51,0)+ROUND('Forecast kWh'!$D11*OPA!K51,0)+ROUND($E11*IND!K51,0)+ROUND('Forecast kWh'!$F11*SL!K51,0)</f>
        <v>0</v>
      </c>
      <c r="S11" s="4">
        <f>ROUND($B11*RES!L51,0)+ROUND($C11*COM!L51,0)+ROUND('Forecast kWh'!$D11*OPA!L51,0)+ROUND($E11*IND!L51,0)+ROUND('Forecast kWh'!$F11*SL!L51,0)</f>
        <v>0</v>
      </c>
      <c r="T11" s="1">
        <f>ROUND($B11*RES!M51,0)+ROUND($C11*COM!M51,0)+ROUND('Forecast kWh'!$D11*OPA!M51,0)+ROUND($E11*IND!M51,0)+ROUND('Forecast kWh'!$F11*SL!M51,0)</f>
        <v>463543</v>
      </c>
      <c r="U11" s="4">
        <f>ROUND($B11*RES!N51,0)+ROUND($C11*COM!N51,0)+ROUND('Forecast kWh'!$D11*OPA!N51,0)+ROUND($E11*IND!N51,0)+ROUND('Forecast kWh'!$F11*SL!N51,0)</f>
        <v>0</v>
      </c>
      <c r="V11" s="4">
        <f>ROUND($B11*RES!O51,0)+ROUND($C11*COM!O51,0)+ROUND('Forecast kWh'!$D11*OPA!O51,0)+ROUND($E11*IND!O51,0)+ROUND('Forecast kWh'!$F11*SL!O51,0)</f>
        <v>0</v>
      </c>
      <c r="W11" s="4">
        <f>ROUND($B11*RES!P51,0)+ROUND($C11*COM!P51,0)+ROUND('Forecast kWh'!$D11*OPA!P51,0)+ROUND($E11*IND!P51,0)+ROUND('Forecast kWh'!$F11*SL!P51,0)</f>
        <v>0</v>
      </c>
      <c r="X11" s="4">
        <f>ROUND($B11*RES!Q51,0)+ROUND($C11*COM!Q51,0)+ROUND('Forecast kWh'!$D11*OPA!Q51,0)+ROUND($E11*IND!Q51,0)+ROUND('Forecast kWh'!$F11*SL!Q51,0)</f>
        <v>0</v>
      </c>
      <c r="Y11" s="4">
        <f>ROUND($B11*RES!R51,0)+ROUND($C11*COM!R51,0)+ROUND('Forecast kWh'!$D11*OPA!R51,0)+ROUND($E11*IND!R51,0)+ROUND('Forecast kWh'!$F11*SL!R51,0)</f>
        <v>0</v>
      </c>
      <c r="Z11" s="2">
        <f t="shared" si="1"/>
        <v>162515726</v>
      </c>
      <c r="AA11" s="2">
        <f t="shared" si="2"/>
        <v>-2</v>
      </c>
      <c r="AB11" s="2">
        <f t="shared" si="3"/>
        <v>0</v>
      </c>
    </row>
    <row r="12" spans="1:28" x14ac:dyDescent="0.25">
      <c r="A12" s="7">
        <v>42948</v>
      </c>
      <c r="B12" s="1">
        <f>ROUND([25]Residential!O13*$B$2,0)</f>
        <v>126243668</v>
      </c>
      <c r="C12" s="1">
        <f>ROUND([25]Commercial!O13*$B$2,0)-'Fixed SL'!K20</f>
        <v>138982460</v>
      </c>
      <c r="D12" s="1">
        <f>ROUND([25]OPA!O13*$B$2,0)-'Fixed SL'!M20</f>
        <v>25119748</v>
      </c>
      <c r="E12" s="1">
        <f>ROUND([25]Industrial!O13*$B$2,0)</f>
        <v>72360723</v>
      </c>
      <c r="F12" s="1">
        <f>ROUND('[25]Other-SL+ID'!B13*$B$2,0)-'Fixed SL'!L20</f>
        <v>106031</v>
      </c>
      <c r="G12" s="2">
        <f t="shared" si="0"/>
        <v>362812630</v>
      </c>
      <c r="H12" s="1"/>
      <c r="I12" s="1">
        <f>ROUND($B12*RES!B52,0)+ROUND($C12*COM!B52,0)+ROUND('Forecast kWh'!$D12*OPA!B52,0)+ROUND($E12*IND!B52,0)+ROUND('Forecast kWh'!$F12*SL!B52,0)</f>
        <v>127226445</v>
      </c>
      <c r="J12" s="1">
        <f>ROUND($B12*RES!C52,0)+ROUND($C12*COM!C52,0)+ROUND('Forecast kWh'!$D12*OPA!C52,0)+ROUND($E12*IND!C52,0)+ROUND('Forecast kWh'!$F12*SL!C52,0)</f>
        <v>106963135</v>
      </c>
      <c r="K12" s="1">
        <f>ROUND($B12*RES!D52,0)+ROUND($C12*COM!D52,0)+ROUND('Forecast kWh'!$D12*OPA!D52,0)+ROUND($E12*IND!D52,0)+ROUND('Forecast kWh'!$F12*SL!D52,0)</f>
        <v>0</v>
      </c>
      <c r="L12" s="1">
        <f>ROUND($B12*RES!E52,0)+ROUND($C12*COM!E52,0)+ROUND('Forecast kWh'!$D12*OPA!E52,0)+ROUND($E12*IND!E52,0)+ROUND('Forecast kWh'!$F12*SL!E52,0)</f>
        <v>502108</v>
      </c>
      <c r="M12" s="1">
        <f>ROUND($B12*RES!F52,0)+ROUND($C12*COM!F52,0)+ROUND('Forecast kWh'!$D12*OPA!F52,0)+ROUND($E12*IND!F52,0)+ROUND('Forecast kWh'!$F12*SL!F52,0)</f>
        <v>22366</v>
      </c>
      <c r="N12" s="1">
        <f>ROUND($B12*RES!G52,0)+ROUND($C12*COM!G52,0)+ROUND('Forecast kWh'!$D12*OPA!G52,0)+ROUND($E12*IND!G52,0)+ROUND('Forecast kWh'!$F12*SL!G52,0)</f>
        <v>1307004</v>
      </c>
      <c r="O12" s="1">
        <f>ROUND($B12*RES!H52,0)+ROUND($C12*COM!H52,0)+ROUND('Forecast kWh'!$D12*OPA!H52,0)+ROUND($E12*IND!H52,0)+ROUND('Forecast kWh'!$F12*SL!H52,0)</f>
        <v>107446480</v>
      </c>
      <c r="P12" s="1">
        <f>ROUND($B12*RES!I52,0)+ROUND($C12*COM!I52,0)+ROUND('Forecast kWh'!$D12*OPA!I52,0)+ROUND($E12*IND!I52,0)+ROUND('Forecast kWh'!$F12*SL!I52,0)</f>
        <v>18913737</v>
      </c>
      <c r="Q12" s="1">
        <f>ROUND($B12*RES!J52,0)+ROUND($C12*COM!J52,0)+ROUND('Forecast kWh'!$D12*OPA!J52,0)+ROUND($E12*IND!J52,0)+ROUND('Forecast kWh'!$F12*SL!J52,0)</f>
        <v>6504</v>
      </c>
      <c r="R12" s="4">
        <f>ROUND($B12*RES!K52,0)+ROUND($C12*COM!K52,0)+ROUND('Forecast kWh'!$D12*OPA!K52,0)+ROUND($E12*IND!K52,0)+ROUND('Forecast kWh'!$F12*SL!K52,0)</f>
        <v>0</v>
      </c>
      <c r="S12" s="4">
        <f>ROUND($B12*RES!L52,0)+ROUND($C12*COM!L52,0)+ROUND('Forecast kWh'!$D12*OPA!L52,0)+ROUND($E12*IND!L52,0)+ROUND('Forecast kWh'!$F12*SL!L52,0)</f>
        <v>0</v>
      </c>
      <c r="T12" s="1">
        <f>ROUND($B12*RES!M52,0)+ROUND($C12*COM!M52,0)+ROUND('Forecast kWh'!$D12*OPA!M52,0)+ROUND($E12*IND!M52,0)+ROUND('Forecast kWh'!$F12*SL!M52,0)</f>
        <v>424852</v>
      </c>
      <c r="U12" s="4">
        <f>ROUND($B12*RES!N52,0)+ROUND($C12*COM!N52,0)+ROUND('Forecast kWh'!$D12*OPA!N52,0)+ROUND($E12*IND!N52,0)+ROUND('Forecast kWh'!$F12*SL!N52,0)</f>
        <v>0</v>
      </c>
      <c r="V12" s="4">
        <f>ROUND($B12*RES!O52,0)+ROUND($C12*COM!O52,0)+ROUND('Forecast kWh'!$D12*OPA!O52,0)+ROUND($E12*IND!O52,0)+ROUND('Forecast kWh'!$F12*SL!O52,0)</f>
        <v>0</v>
      </c>
      <c r="W12" s="4">
        <f>ROUND($B12*RES!P52,0)+ROUND($C12*COM!P52,0)+ROUND('Forecast kWh'!$D12*OPA!P52,0)+ROUND($E12*IND!P52,0)+ROUND('Forecast kWh'!$F12*SL!P52,0)</f>
        <v>0</v>
      </c>
      <c r="X12" s="4">
        <f>ROUND($B12*RES!Q52,0)+ROUND($C12*COM!Q52,0)+ROUND('Forecast kWh'!$D12*OPA!Q52,0)+ROUND($E12*IND!Q52,0)+ROUND('Forecast kWh'!$F12*SL!Q52,0)</f>
        <v>0</v>
      </c>
      <c r="Y12" s="4">
        <f>ROUND($B12*RES!R52,0)+ROUND($C12*COM!R52,0)+ROUND('Forecast kWh'!$D12*OPA!R52,0)+ROUND($E12*IND!R52,0)+ROUND('Forecast kWh'!$F12*SL!R52,0)</f>
        <v>0</v>
      </c>
      <c r="Z12" s="2">
        <f t="shared" si="1"/>
        <v>127226444</v>
      </c>
      <c r="AA12" s="2">
        <f t="shared" si="2"/>
        <v>-1</v>
      </c>
      <c r="AB12" s="2">
        <f t="shared" si="3"/>
        <v>0</v>
      </c>
    </row>
    <row r="13" spans="1:28" x14ac:dyDescent="0.25">
      <c r="A13" s="7">
        <v>42979</v>
      </c>
      <c r="B13" s="1">
        <f>ROUND([25]Residential!O14*$B$2,0)</f>
        <v>137453925</v>
      </c>
      <c r="C13" s="1">
        <f>ROUND([25]Commercial!O14*$B$2,0)-'Fixed SL'!K21</f>
        <v>135510725</v>
      </c>
      <c r="D13" s="1">
        <f>ROUND([25]OPA!O14*$B$2,0)-'Fixed SL'!M21</f>
        <v>26038085</v>
      </c>
      <c r="E13" s="1">
        <f>ROUND([25]Industrial!O14*$B$2,0)</f>
        <v>70801628</v>
      </c>
      <c r="F13" s="1">
        <f>ROUND('[25]Other-SL+ID'!B14*$B$2,0)-'Fixed SL'!L21</f>
        <v>106490</v>
      </c>
      <c r="G13" s="2">
        <f t="shared" si="0"/>
        <v>369910853</v>
      </c>
      <c r="H13" s="1"/>
      <c r="I13" s="1">
        <f>ROUND($B13*RES!B53,0)+ROUND($C13*COM!B53,0)+ROUND('Forecast kWh'!$D13*OPA!B53,0)+ROUND($E13*IND!B53,0)+ROUND('Forecast kWh'!$F13*SL!B53,0)</f>
        <v>138405464</v>
      </c>
      <c r="J13" s="1">
        <f>ROUND($B13*RES!C53,0)+ROUND($C13*COM!C53,0)+ROUND('Forecast kWh'!$D13*OPA!C53,0)+ROUND($E13*IND!C53,0)+ROUND('Forecast kWh'!$F13*SL!C53,0)</f>
        <v>105502156</v>
      </c>
      <c r="K13" s="1">
        <f>ROUND($B13*RES!D53,0)+ROUND($C13*COM!D53,0)+ROUND('Forecast kWh'!$D13*OPA!D53,0)+ROUND($E13*IND!D53,0)+ROUND('Forecast kWh'!$F13*SL!D53,0)</f>
        <v>0</v>
      </c>
      <c r="L13" s="1">
        <f>ROUND($B13*RES!E53,0)+ROUND($C13*COM!E53,0)+ROUND('Forecast kWh'!$D13*OPA!E53,0)+ROUND($E13*IND!E53,0)+ROUND('Forecast kWh'!$F13*SL!E53,0)</f>
        <v>490542</v>
      </c>
      <c r="M13" s="1">
        <f>ROUND($B13*RES!F53,0)+ROUND($C13*COM!F53,0)+ROUND('Forecast kWh'!$D13*OPA!F53,0)+ROUND($E13*IND!F53,0)+ROUND('Forecast kWh'!$F13*SL!F53,0)</f>
        <v>26077</v>
      </c>
      <c r="N13" s="1">
        <f>ROUND($B13*RES!G53,0)+ROUND($C13*COM!G53,0)+ROUND('Forecast kWh'!$D13*OPA!G53,0)+ROUND($E13*IND!G53,0)+ROUND('Forecast kWh'!$F13*SL!G53,0)</f>
        <v>1249810</v>
      </c>
      <c r="O13" s="1">
        <f>ROUND($B13*RES!H53,0)+ROUND($C13*COM!H53,0)+ROUND('Forecast kWh'!$D13*OPA!H53,0)+ROUND($E13*IND!H53,0)+ROUND('Forecast kWh'!$F13*SL!H53,0)</f>
        <v>105517249</v>
      </c>
      <c r="P13" s="1">
        <f>ROUND($B13*RES!I53,0)+ROUND($C13*COM!I53,0)+ROUND('Forecast kWh'!$D13*OPA!I53,0)+ROUND($E13*IND!I53,0)+ROUND('Forecast kWh'!$F13*SL!I53,0)</f>
        <v>18296587</v>
      </c>
      <c r="Q13" s="1">
        <f>ROUND($B13*RES!J53,0)+ROUND($C13*COM!J53,0)+ROUND('Forecast kWh'!$D13*OPA!J53,0)+ROUND($E13*IND!J53,0)+ROUND('Forecast kWh'!$F13*SL!J53,0)</f>
        <v>6502</v>
      </c>
      <c r="R13" s="4">
        <f>ROUND($B13*RES!K53,0)+ROUND($C13*COM!K53,0)+ROUND('Forecast kWh'!$D13*OPA!K53,0)+ROUND($E13*IND!K53,0)+ROUND('Forecast kWh'!$F13*SL!K53,0)</f>
        <v>0</v>
      </c>
      <c r="S13" s="4">
        <f>ROUND($B13*RES!L53,0)+ROUND($C13*COM!L53,0)+ROUND('Forecast kWh'!$D13*OPA!L53,0)+ROUND($E13*IND!L53,0)+ROUND('Forecast kWh'!$F13*SL!L53,0)</f>
        <v>0</v>
      </c>
      <c r="T13" s="1">
        <f>ROUND($B13*RES!M53,0)+ROUND($C13*COM!M53,0)+ROUND('Forecast kWh'!$D13*OPA!M53,0)+ROUND($E13*IND!M53,0)+ROUND('Forecast kWh'!$F13*SL!M53,0)</f>
        <v>416467</v>
      </c>
      <c r="U13" s="4">
        <f>ROUND($B13*RES!N53,0)+ROUND($C13*COM!N53,0)+ROUND('Forecast kWh'!$D13*OPA!N53,0)+ROUND($E13*IND!N53,0)+ROUND('Forecast kWh'!$F13*SL!N53,0)</f>
        <v>0</v>
      </c>
      <c r="V13" s="4">
        <f>ROUND($B13*RES!O53,0)+ROUND($C13*COM!O53,0)+ROUND('Forecast kWh'!$D13*OPA!O53,0)+ROUND($E13*IND!O53,0)+ROUND('Forecast kWh'!$F13*SL!O53,0)</f>
        <v>0</v>
      </c>
      <c r="W13" s="4">
        <f>ROUND($B13*RES!P53,0)+ROUND($C13*COM!P53,0)+ROUND('Forecast kWh'!$D13*OPA!P53,0)+ROUND($E13*IND!P53,0)+ROUND('Forecast kWh'!$F13*SL!P53,0)</f>
        <v>0</v>
      </c>
      <c r="X13" s="4">
        <f>ROUND($B13*RES!Q53,0)+ROUND($C13*COM!Q53,0)+ROUND('Forecast kWh'!$D13*OPA!Q53,0)+ROUND($E13*IND!Q53,0)+ROUND('Forecast kWh'!$F13*SL!Q53,0)</f>
        <v>0</v>
      </c>
      <c r="Y13" s="4">
        <f>ROUND($B13*RES!R53,0)+ROUND($C13*COM!R53,0)+ROUND('Forecast kWh'!$D13*OPA!R53,0)+ROUND($E13*IND!R53,0)+ROUND('Forecast kWh'!$F13*SL!R53,0)</f>
        <v>0</v>
      </c>
      <c r="Z13" s="2">
        <f t="shared" si="1"/>
        <v>138405463</v>
      </c>
      <c r="AA13" s="2">
        <f t="shared" si="2"/>
        <v>-1</v>
      </c>
      <c r="AB13" s="2">
        <f t="shared" si="3"/>
        <v>0</v>
      </c>
    </row>
    <row r="14" spans="1:28" x14ac:dyDescent="0.25">
      <c r="A14" s="7">
        <v>43009</v>
      </c>
      <c r="B14" s="1">
        <f>ROUND([25]Residential!O15*$B$2,0)</f>
        <v>112137372</v>
      </c>
      <c r="C14" s="1">
        <f>ROUND([25]Commercial!O15*$B$2,0)-'Fixed SL'!K22</f>
        <v>124326954</v>
      </c>
      <c r="D14" s="1">
        <f>ROUND([25]OPA!O15*$B$2,0)-'Fixed SL'!M22</f>
        <v>25086716</v>
      </c>
      <c r="E14" s="1">
        <f>ROUND([25]Industrial!O15*$B$2,0)</f>
        <v>66460210</v>
      </c>
      <c r="F14" s="1">
        <f>ROUND('[25]Other-SL+ID'!B15*$B$2,0)-'Fixed SL'!L22</f>
        <v>107863</v>
      </c>
      <c r="G14" s="2">
        <f t="shared" si="0"/>
        <v>328119115</v>
      </c>
      <c r="H14" s="1"/>
      <c r="I14" s="1">
        <f>ROUND($B14*RES!B54,0)+ROUND($C14*COM!B54,0)+ROUND('Forecast kWh'!$D14*OPA!B54,0)+ROUND($E14*IND!B54,0)+ROUND('Forecast kWh'!$F14*SL!B54,0)</f>
        <v>113037083</v>
      </c>
      <c r="J14" s="1">
        <f>ROUND($B14*RES!C54,0)+ROUND($C14*COM!C54,0)+ROUND('Forecast kWh'!$D14*OPA!C54,0)+ROUND($E14*IND!C54,0)+ROUND('Forecast kWh'!$F14*SL!C54,0)</f>
        <v>94505950</v>
      </c>
      <c r="K14" s="1">
        <f>ROUND($B14*RES!D54,0)+ROUND($C14*COM!D54,0)+ROUND('Forecast kWh'!$D14*OPA!D54,0)+ROUND($E14*IND!D54,0)+ROUND('Forecast kWh'!$F14*SL!D54,0)</f>
        <v>1105735</v>
      </c>
      <c r="L14" s="1">
        <f>ROUND($B14*RES!E54,0)+ROUND($C14*COM!E54,0)+ROUND('Forecast kWh'!$D14*OPA!E54,0)+ROUND($E14*IND!E54,0)+ROUND('Forecast kWh'!$F14*SL!E54,0)</f>
        <v>527196</v>
      </c>
      <c r="M14" s="1">
        <f>ROUND($B14*RES!F54,0)+ROUND($C14*COM!F54,0)+ROUND('Forecast kWh'!$D14*OPA!F54,0)+ROUND($E14*IND!F54,0)+ROUND('Forecast kWh'!$F14*SL!F54,0)</f>
        <v>27531</v>
      </c>
      <c r="N14" s="1">
        <f>ROUND($B14*RES!G54,0)+ROUND($C14*COM!G54,0)+ROUND('Forecast kWh'!$D14*OPA!G54,0)+ROUND($E14*IND!G54,0)+ROUND('Forecast kWh'!$F14*SL!G54,0)</f>
        <v>1136882</v>
      </c>
      <c r="O14" s="1">
        <f>ROUND($B14*RES!H54,0)+ROUND($C14*COM!H54,0)+ROUND('Forecast kWh'!$D14*OPA!H54,0)+ROUND($E14*IND!H54,0)+ROUND('Forecast kWh'!$F14*SL!H54,0)</f>
        <v>99400846</v>
      </c>
      <c r="P14" s="1">
        <f>ROUND($B14*RES!I54,0)+ROUND($C14*COM!I54,0)+ROUND('Forecast kWh'!$D14*OPA!I54,0)+ROUND($E14*IND!I54,0)+ROUND('Forecast kWh'!$F14*SL!I54,0)</f>
        <v>17915985</v>
      </c>
      <c r="Q14" s="1">
        <f>ROUND($B14*RES!J54,0)+ROUND($C14*COM!J54,0)+ROUND('Forecast kWh'!$D14*OPA!J54,0)+ROUND($E14*IND!J54,0)+ROUND('Forecast kWh'!$F14*SL!J54,0)</f>
        <v>5200</v>
      </c>
      <c r="R14" s="4">
        <f>ROUND($B14*RES!K54,0)+ROUND($C14*COM!K54,0)+ROUND('Forecast kWh'!$D14*OPA!K54,0)+ROUND($E14*IND!K54,0)+ROUND('Forecast kWh'!$F14*SL!K54,0)</f>
        <v>0</v>
      </c>
      <c r="S14" s="4">
        <f>ROUND($B14*RES!L54,0)+ROUND($C14*COM!L54,0)+ROUND('Forecast kWh'!$D14*OPA!L54,0)+ROUND($E14*IND!L54,0)+ROUND('Forecast kWh'!$F14*SL!L54,0)</f>
        <v>0</v>
      </c>
      <c r="T14" s="1">
        <f>ROUND($B14*RES!M54,0)+ROUND($C14*COM!M54,0)+ROUND('Forecast kWh'!$D14*OPA!M54,0)+ROUND($E14*IND!M54,0)+ROUND('Forecast kWh'!$F14*SL!M54,0)</f>
        <v>456707</v>
      </c>
      <c r="U14" s="4">
        <f>ROUND($B14*RES!N54,0)+ROUND($C14*COM!N54,0)+ROUND('Forecast kWh'!$D14*OPA!N54,0)+ROUND($E14*IND!N54,0)+ROUND('Forecast kWh'!$F14*SL!N54,0)</f>
        <v>0</v>
      </c>
      <c r="V14" s="4">
        <f>ROUND($B14*RES!O54,0)+ROUND($C14*COM!O54,0)+ROUND('Forecast kWh'!$D14*OPA!O54,0)+ROUND($E14*IND!O54,0)+ROUND('Forecast kWh'!$F14*SL!O54,0)</f>
        <v>0</v>
      </c>
      <c r="W14" s="4">
        <f>ROUND($B14*RES!P54,0)+ROUND($C14*COM!P54,0)+ROUND('Forecast kWh'!$D14*OPA!P54,0)+ROUND($E14*IND!P54,0)+ROUND('Forecast kWh'!$F14*SL!P54,0)</f>
        <v>0</v>
      </c>
      <c r="X14" s="4">
        <f>ROUND($B14*RES!Q54,0)+ROUND($C14*COM!Q54,0)+ROUND('Forecast kWh'!$D14*OPA!Q54,0)+ROUND($E14*IND!Q54,0)+ROUND('Forecast kWh'!$F14*SL!Q54,0)</f>
        <v>0</v>
      </c>
      <c r="Y14" s="4">
        <f>ROUND($B14*RES!R54,0)+ROUND($C14*COM!R54,0)+ROUND('Forecast kWh'!$D14*OPA!R54,0)+ROUND($E14*IND!R54,0)+ROUND('Forecast kWh'!$F14*SL!R54,0)</f>
        <v>0</v>
      </c>
      <c r="Z14" s="2">
        <f t="shared" si="1"/>
        <v>113037083</v>
      </c>
      <c r="AA14" s="2">
        <f t="shared" si="2"/>
        <v>0</v>
      </c>
      <c r="AB14" s="2">
        <f t="shared" si="3"/>
        <v>0</v>
      </c>
    </row>
    <row r="15" spans="1:28" x14ac:dyDescent="0.25">
      <c r="A15" s="7">
        <v>43040</v>
      </c>
      <c r="B15" s="1">
        <f>ROUND([25]Residential!O16*$B$2,0)</f>
        <v>95351641</v>
      </c>
      <c r="C15" s="1">
        <f>ROUND([25]Commercial!O16*$B$2,0)-'Fixed SL'!K23</f>
        <v>111669786</v>
      </c>
      <c r="D15" s="1">
        <f>ROUND([25]OPA!O16*$B$2,0)-'Fixed SL'!M23</f>
        <v>23222862</v>
      </c>
      <c r="E15" s="1">
        <f>ROUND([25]Industrial!O16*$B$2,0)</f>
        <v>65069232</v>
      </c>
      <c r="F15" s="1">
        <f>ROUND('[25]Other-SL+ID'!B16*$B$2,0)-'Fixed SL'!L23</f>
        <v>172134</v>
      </c>
      <c r="G15" s="2">
        <f t="shared" si="0"/>
        <v>295485655</v>
      </c>
      <c r="H15" s="1"/>
      <c r="I15" s="1">
        <f>ROUND($B15*RES!B55,0)+ROUND($C15*COM!B55,0)+ROUND('Forecast kWh'!$D15*OPA!B55,0)+ROUND($E15*IND!B55,0)+ROUND('Forecast kWh'!$F15*SL!B55,0)</f>
        <v>96260913</v>
      </c>
      <c r="J15" s="1">
        <f>ROUND($B15*RES!C55,0)+ROUND($C15*COM!C55,0)+ROUND('Forecast kWh'!$D15*OPA!C55,0)+ROUND($E15*IND!C55,0)+ROUND('Forecast kWh'!$F15*SL!C55,0)</f>
        <v>83061244</v>
      </c>
      <c r="K15" s="1">
        <f>ROUND($B15*RES!D55,0)+ROUND($C15*COM!D55,0)+ROUND('Forecast kWh'!$D15*OPA!D55,0)+ROUND($E15*IND!D55,0)+ROUND('Forecast kWh'!$F15*SL!D55,0)</f>
        <v>1017779</v>
      </c>
      <c r="L15" s="1">
        <f>ROUND($B15*RES!E55,0)+ROUND($C15*COM!E55,0)+ROUND('Forecast kWh'!$D15*OPA!E55,0)+ROUND($E15*IND!E55,0)+ROUND('Forecast kWh'!$F15*SL!E55,0)</f>
        <v>526990</v>
      </c>
      <c r="M15" s="1">
        <f>ROUND($B15*RES!F55,0)+ROUND($C15*COM!F55,0)+ROUND('Forecast kWh'!$D15*OPA!F55,0)+ROUND($E15*IND!F55,0)+ROUND('Forecast kWh'!$F15*SL!F55,0)</f>
        <v>29256</v>
      </c>
      <c r="N15" s="1">
        <f>ROUND($B15*RES!G55,0)+ROUND($C15*COM!G55,0)+ROUND('Forecast kWh'!$D15*OPA!G55,0)+ROUND($E15*IND!G55,0)+ROUND('Forecast kWh'!$F15*SL!G55,0)</f>
        <v>1012637</v>
      </c>
      <c r="O15" s="1">
        <f>ROUND($B15*RES!H55,0)+ROUND($C15*COM!H55,0)+ROUND('Forecast kWh'!$D15*OPA!H55,0)+ROUND($E15*IND!H55,0)+ROUND('Forecast kWh'!$F15*SL!H55,0)</f>
        <v>94438409</v>
      </c>
      <c r="P15" s="1">
        <f>ROUND($B15*RES!I55,0)+ROUND($C15*COM!I55,0)+ROUND('Forecast kWh'!$D15*OPA!I55,0)+ROUND($E15*IND!I55,0)+ROUND('Forecast kWh'!$F15*SL!I55,0)</f>
        <v>18646503</v>
      </c>
      <c r="Q15" s="1">
        <f>ROUND($B15*RES!J55,0)+ROUND($C15*COM!J55,0)+ROUND('Forecast kWh'!$D15*OPA!J55,0)+ROUND($E15*IND!J55,0)+ROUND('Forecast kWh'!$F15*SL!J55,0)</f>
        <v>10769</v>
      </c>
      <c r="R15" s="4">
        <f>ROUND($B15*RES!K55,0)+ROUND($C15*COM!K55,0)+ROUND('Forecast kWh'!$D15*OPA!K55,0)+ROUND($E15*IND!K55,0)+ROUND('Forecast kWh'!$F15*SL!K55,0)</f>
        <v>0</v>
      </c>
      <c r="S15" s="4">
        <f>ROUND($B15*RES!L55,0)+ROUND($C15*COM!L55,0)+ROUND('Forecast kWh'!$D15*OPA!L55,0)+ROUND($E15*IND!L55,0)+ROUND('Forecast kWh'!$F15*SL!L55,0)</f>
        <v>0</v>
      </c>
      <c r="T15" s="1">
        <f>ROUND($B15*RES!M55,0)+ROUND($C15*COM!M55,0)+ROUND('Forecast kWh'!$D15*OPA!M55,0)+ROUND($E15*IND!M55,0)+ROUND('Forecast kWh'!$F15*SL!M55,0)</f>
        <v>481156</v>
      </c>
      <c r="U15" s="4">
        <f>ROUND($B15*RES!N55,0)+ROUND($C15*COM!N55,0)+ROUND('Forecast kWh'!$D15*OPA!N55,0)+ROUND($E15*IND!N55,0)+ROUND('Forecast kWh'!$F15*SL!N55,0)</f>
        <v>0</v>
      </c>
      <c r="V15" s="4">
        <f>ROUND($B15*RES!O55,0)+ROUND($C15*COM!O55,0)+ROUND('Forecast kWh'!$D15*OPA!O55,0)+ROUND($E15*IND!O55,0)+ROUND('Forecast kWh'!$F15*SL!O55,0)</f>
        <v>0</v>
      </c>
      <c r="W15" s="4">
        <f>ROUND($B15*RES!P55,0)+ROUND($C15*COM!P55,0)+ROUND('Forecast kWh'!$D15*OPA!P55,0)+ROUND($E15*IND!P55,0)+ROUND('Forecast kWh'!$F15*SL!P55,0)</f>
        <v>0</v>
      </c>
      <c r="X15" s="4">
        <f>ROUND($B15*RES!Q55,0)+ROUND($C15*COM!Q55,0)+ROUND('Forecast kWh'!$D15*OPA!Q55,0)+ROUND($E15*IND!Q55,0)+ROUND('Forecast kWh'!$F15*SL!Q55,0)</f>
        <v>0</v>
      </c>
      <c r="Y15" s="4">
        <f>ROUND($B15*RES!R55,0)+ROUND($C15*COM!R55,0)+ROUND('Forecast kWh'!$D15*OPA!R55,0)+ROUND($E15*IND!R55,0)+ROUND('Forecast kWh'!$F15*SL!R55,0)</f>
        <v>0</v>
      </c>
      <c r="Z15" s="2">
        <f t="shared" si="1"/>
        <v>96260912</v>
      </c>
      <c r="AA15" s="2">
        <f t="shared" si="2"/>
        <v>-1</v>
      </c>
      <c r="AB15" s="2">
        <f t="shared" si="3"/>
        <v>0</v>
      </c>
    </row>
    <row r="16" spans="1:28" x14ac:dyDescent="0.25">
      <c r="A16" s="7">
        <v>43070</v>
      </c>
      <c r="B16" s="1">
        <f>ROUND([25]Residential!O17*$B$2,0)</f>
        <v>144701425</v>
      </c>
      <c r="C16" s="1">
        <f>ROUND([25]Commercial!O17*$B$2,0)-'Fixed SL'!K24</f>
        <v>122334388</v>
      </c>
      <c r="D16" s="1">
        <f>ROUND([25]OPA!O17*$B$2,0)-'Fixed SL'!M24</f>
        <v>24344829</v>
      </c>
      <c r="E16" s="1">
        <f>ROUND([25]Industrial!O17*$B$2,0)</f>
        <v>72567473</v>
      </c>
      <c r="F16" s="1">
        <f>ROUND('[25]Other-SL+ID'!B17*$B$2,0)-'Fixed SL'!L24</f>
        <v>112442</v>
      </c>
      <c r="G16" s="2">
        <f t="shared" si="0"/>
        <v>364060557</v>
      </c>
      <c r="H16" s="1"/>
      <c r="I16" s="1">
        <f>ROUND($B16*RES!B56,0)+ROUND($C16*COM!B56,0)+ROUND('Forecast kWh'!$D16*OPA!B56,0)+ROUND($E16*IND!B56,0)+ROUND('Forecast kWh'!$F16*SL!B56,0)</f>
        <v>145912617</v>
      </c>
      <c r="J16" s="1">
        <f>ROUND($B16*RES!C56,0)+ROUND($C16*COM!C56,0)+ROUND('Forecast kWh'!$D16*OPA!C56,0)+ROUND($E16*IND!C56,0)+ROUND('Forecast kWh'!$F16*SL!C56,0)</f>
        <v>91741564</v>
      </c>
      <c r="K16" s="1">
        <f>ROUND($B16*RES!D56,0)+ROUND($C16*COM!D56,0)+ROUND('Forecast kWh'!$D16*OPA!D56,0)+ROUND($E16*IND!D56,0)+ROUND('Forecast kWh'!$F16*SL!D56,0)</f>
        <v>1380830</v>
      </c>
      <c r="L16" s="1">
        <f>ROUND($B16*RES!E56,0)+ROUND($C16*COM!E56,0)+ROUND('Forecast kWh'!$D16*OPA!E56,0)+ROUND($E16*IND!E56,0)+ROUND('Forecast kWh'!$F16*SL!E56,0)</f>
        <v>516024</v>
      </c>
      <c r="M16" s="1">
        <f>ROUND($B16*RES!F56,0)+ROUND($C16*COM!F56,0)+ROUND('Forecast kWh'!$D16*OPA!F56,0)+ROUND($E16*IND!F56,0)+ROUND('Forecast kWh'!$F16*SL!F56,0)</f>
        <v>30548</v>
      </c>
      <c r="N16" s="1">
        <f>ROUND($B16*RES!G56,0)+ROUND($C16*COM!G56,0)+ROUND('Forecast kWh'!$D16*OPA!G56,0)+ROUND($E16*IND!G56,0)+ROUND('Forecast kWh'!$F16*SL!G56,0)</f>
        <v>1030701</v>
      </c>
      <c r="O16" s="1">
        <f>ROUND($B16*RES!H56,0)+ROUND($C16*COM!H56,0)+ROUND('Forecast kWh'!$D16*OPA!H56,0)+ROUND($E16*IND!H56,0)+ROUND('Forecast kWh'!$F16*SL!H56,0)</f>
        <v>102549502</v>
      </c>
      <c r="P16" s="1">
        <f>ROUND($B16*RES!I56,0)+ROUND($C16*COM!I56,0)+ROUND('Forecast kWh'!$D16*OPA!I56,0)+ROUND($E16*IND!I56,0)+ROUND('Forecast kWh'!$F16*SL!I56,0)</f>
        <v>20427716</v>
      </c>
      <c r="Q16" s="1">
        <f>ROUND($B16*RES!J56,0)+ROUND($C16*COM!J56,0)+ROUND('Forecast kWh'!$D16*OPA!J56,0)+ROUND($E16*IND!J56,0)+ROUND('Forecast kWh'!$F16*SL!J56,0)</f>
        <v>18375</v>
      </c>
      <c r="R16" s="4">
        <f>ROUND($B16*RES!K56,0)+ROUND($C16*COM!K56,0)+ROUND('Forecast kWh'!$D16*OPA!K56,0)+ROUND($E16*IND!K56,0)+ROUND('Forecast kWh'!$F16*SL!K56,0)</f>
        <v>0</v>
      </c>
      <c r="S16" s="4">
        <f>ROUND($B16*RES!L56,0)+ROUND($C16*COM!L56,0)+ROUND('Forecast kWh'!$D16*OPA!L56,0)+ROUND($E16*IND!L56,0)+ROUND('Forecast kWh'!$F16*SL!L56,0)</f>
        <v>0</v>
      </c>
      <c r="T16" s="1">
        <f>ROUND($B16*RES!M56,0)+ROUND($C16*COM!M56,0)+ROUND('Forecast kWh'!$D16*OPA!M56,0)+ROUND($E16*IND!M56,0)+ROUND('Forecast kWh'!$F16*SL!M56,0)</f>
        <v>452680</v>
      </c>
      <c r="U16" s="4">
        <f>ROUND($B16*RES!N56,0)+ROUND($C16*COM!N56,0)+ROUND('Forecast kWh'!$D16*OPA!N56,0)+ROUND($E16*IND!N56,0)+ROUND('Forecast kWh'!$F16*SL!N56,0)</f>
        <v>0</v>
      </c>
      <c r="V16" s="4">
        <f>ROUND($B16*RES!O56,0)+ROUND($C16*COM!O56,0)+ROUND('Forecast kWh'!$D16*OPA!O56,0)+ROUND($E16*IND!O56,0)+ROUND('Forecast kWh'!$F16*SL!O56,0)</f>
        <v>0</v>
      </c>
      <c r="W16" s="4">
        <f>ROUND($B16*RES!P56,0)+ROUND($C16*COM!P56,0)+ROUND('Forecast kWh'!$D16*OPA!P56,0)+ROUND($E16*IND!P56,0)+ROUND('Forecast kWh'!$F16*SL!P56,0)</f>
        <v>0</v>
      </c>
      <c r="X16" s="4">
        <f>ROUND($B16*RES!Q56,0)+ROUND($C16*COM!Q56,0)+ROUND('Forecast kWh'!$D16*OPA!Q56,0)+ROUND($E16*IND!Q56,0)+ROUND('Forecast kWh'!$F16*SL!Q56,0)</f>
        <v>0</v>
      </c>
      <c r="Y16" s="4">
        <f>ROUND($B16*RES!R56,0)+ROUND($C16*COM!R56,0)+ROUND('Forecast kWh'!$D16*OPA!R56,0)+ROUND($E16*IND!R56,0)+ROUND('Forecast kWh'!$F16*SL!R56,0)</f>
        <v>0</v>
      </c>
      <c r="Z16" s="2">
        <f t="shared" si="1"/>
        <v>145912617</v>
      </c>
      <c r="AA16" s="2">
        <f t="shared" si="2"/>
        <v>0</v>
      </c>
      <c r="AB16" s="2">
        <f t="shared" si="3"/>
        <v>0</v>
      </c>
    </row>
    <row r="17" spans="1:30" x14ac:dyDescent="0.25">
      <c r="A17" s="7">
        <v>43101</v>
      </c>
      <c r="B17" s="1">
        <f>ROUND([25]Residential!O18*$B$2,0)</f>
        <v>155304061</v>
      </c>
      <c r="C17" s="1">
        <f>ROUND([25]Commercial!O18*$B$2,0)-'Fixed SL'!K25</f>
        <v>127662491</v>
      </c>
      <c r="D17" s="1">
        <f>ROUND([25]OPA!O18*$B$2,0)-'Fixed SL'!M25</f>
        <v>24633516</v>
      </c>
      <c r="E17" s="1">
        <f>ROUND([25]Industrial!O18*$B$2,0)</f>
        <v>69364681</v>
      </c>
      <c r="F17" s="1">
        <f>ROUND('[25]Other-SL+ID'!B18*$B$2,0)-'Fixed SL'!L25</f>
        <v>189820</v>
      </c>
      <c r="G17" s="2">
        <f t="shared" si="0"/>
        <v>377154569</v>
      </c>
      <c r="I17" s="1">
        <f>ROUND($B17*RES!B57,0)+ROUND($C17*COM!B57,0)+ROUND('Forecast kWh'!$D17*OPA!B57,0)+ROUND($E17*IND!B57,0)+ROUND('Forecast kWh'!$F17*SL!B57,0)</f>
        <v>156725691</v>
      </c>
      <c r="J17" s="1">
        <f>ROUND($B17*RES!C57,0)+ROUND($C17*COM!C57,0)+ROUND('Forecast kWh'!$D17*OPA!C57,0)+ROUND($E17*IND!C57,0)+ROUND('Forecast kWh'!$F17*SL!C57,0)</f>
        <v>97121912</v>
      </c>
      <c r="K17" s="1">
        <f>ROUND($B17*RES!D57,0)+ROUND($C17*COM!D57,0)+ROUND('Forecast kWh'!$D17*OPA!D57,0)+ROUND($E17*IND!D57,0)+ROUND('Forecast kWh'!$F17*SL!D57,0)</f>
        <v>1632072</v>
      </c>
      <c r="L17" s="1">
        <f>ROUND($B17*RES!E57,0)+ROUND($C17*COM!E57,0)+ROUND('Forecast kWh'!$D17*OPA!E57,0)+ROUND($E17*IND!E57,0)+ROUND('Forecast kWh'!$F17*SL!E57,0)</f>
        <v>530049</v>
      </c>
      <c r="M17" s="1">
        <f>ROUND($B17*RES!F57,0)+ROUND($C17*COM!F57,0)+ROUND('Forecast kWh'!$D17*OPA!F57,0)+ROUND($E17*IND!F57,0)+ROUND('Forecast kWh'!$F17*SL!F57,0)</f>
        <v>22831</v>
      </c>
      <c r="N17" s="1">
        <f>ROUND($B17*RES!G57,0)+ROUND($C17*COM!G57,0)+ROUND('Forecast kWh'!$D17*OPA!G57,0)+ROUND($E17*IND!G57,0)+ROUND('Forecast kWh'!$F17*SL!G57,0)</f>
        <v>1133452</v>
      </c>
      <c r="O17" s="1">
        <f>ROUND($B17*RES!H57,0)+ROUND($C17*COM!H57,0)+ROUND('Forecast kWh'!$D17*OPA!H57,0)+ROUND($E17*IND!H57,0)+ROUND('Forecast kWh'!$F17*SL!H57,0)</f>
        <v>99855981</v>
      </c>
      <c r="P17" s="1">
        <f>ROUND($B17*RES!I57,0)+ROUND($C17*COM!I57,0)+ROUND('Forecast kWh'!$D17*OPA!I57,0)+ROUND($E17*IND!I57,0)+ROUND('Forecast kWh'!$F17*SL!I57,0)</f>
        <v>19654845</v>
      </c>
      <c r="Q17" s="1">
        <f>ROUND($B17*RES!J57,0)+ROUND($C17*COM!J57,0)+ROUND('Forecast kWh'!$D17*OPA!J57,0)+ROUND($E17*IND!J57,0)+ROUND('Forecast kWh'!$F17*SL!J57,0)</f>
        <v>20783</v>
      </c>
      <c r="R17" s="4">
        <f>ROUND($B17*RES!K57,0)+ROUND($C17*COM!K57,0)+ROUND('Forecast kWh'!$D17*OPA!K57,0)+ROUND($E17*IND!K57,0)+ROUND('Forecast kWh'!$F17*SL!K57,0)</f>
        <v>0</v>
      </c>
      <c r="S17" s="4">
        <f>ROUND($B17*RES!L57,0)+ROUND($C17*COM!L57,0)+ROUND('Forecast kWh'!$D17*OPA!L57,0)+ROUND($E17*IND!L57,0)+ROUND('Forecast kWh'!$F17*SL!L57,0)</f>
        <v>0</v>
      </c>
      <c r="T17" s="1">
        <f>ROUND($B17*RES!M57,0)+ROUND($C17*COM!M57,0)+ROUND('Forecast kWh'!$D17*OPA!M57,0)+ROUND($E17*IND!M57,0)+ROUND('Forecast kWh'!$F17*SL!M57,0)</f>
        <v>456954</v>
      </c>
      <c r="U17" s="4">
        <f>ROUND($B17*RES!N57,0)+ROUND($C17*COM!N57,0)+ROUND('Forecast kWh'!$D17*OPA!N57,0)+ROUND($E17*IND!N57,0)+ROUND('Forecast kWh'!$F17*SL!N57,0)</f>
        <v>0</v>
      </c>
      <c r="V17" s="4">
        <f>ROUND($B17*RES!O57,0)+ROUND($C17*COM!O57,0)+ROUND('Forecast kWh'!$D17*OPA!O57,0)+ROUND($E17*IND!O57,0)+ROUND('Forecast kWh'!$F17*SL!O57,0)</f>
        <v>0</v>
      </c>
      <c r="W17" s="4">
        <f>ROUND($B17*RES!P57,0)+ROUND($C17*COM!P57,0)+ROUND('Forecast kWh'!$D17*OPA!P57,0)+ROUND($E17*IND!P57,0)+ROUND('Forecast kWh'!$F17*SL!P57,0)</f>
        <v>0</v>
      </c>
      <c r="X17" s="4">
        <f>ROUND($B17*RES!Q57,0)+ROUND($C17*COM!Q57,0)+ROUND('Forecast kWh'!$D17*OPA!Q57,0)+ROUND($E17*IND!Q57,0)+ROUND('Forecast kWh'!$F17*SL!Q57,0)</f>
        <v>0</v>
      </c>
      <c r="Y17" s="4">
        <f>ROUND($B17*RES!R57,0)+ROUND($C17*COM!R57,0)+ROUND('Forecast kWh'!$D17*OPA!R57,0)+ROUND($E17*IND!R57,0)+ROUND('Forecast kWh'!$F17*SL!R57,0)</f>
        <v>0</v>
      </c>
      <c r="Z17" s="2">
        <f t="shared" si="1"/>
        <v>156725690</v>
      </c>
      <c r="AA17" s="2">
        <f t="shared" si="2"/>
        <v>-1</v>
      </c>
      <c r="AB17" s="2">
        <f t="shared" si="3"/>
        <v>0</v>
      </c>
    </row>
    <row r="18" spans="1:30" x14ac:dyDescent="0.25">
      <c r="A18" s="7">
        <v>43132</v>
      </c>
      <c r="B18" s="1">
        <f>ROUND([25]Residential!O19*$B$2,0)</f>
        <v>146959905</v>
      </c>
      <c r="C18" s="1">
        <f>ROUND([25]Commercial!O19*$B$2,0)-'Fixed SL'!K26</f>
        <v>118894444</v>
      </c>
      <c r="D18" s="1">
        <f>ROUND([25]OPA!O19*$B$2,0)-'Fixed SL'!M26</f>
        <v>23271094</v>
      </c>
      <c r="E18" s="1">
        <f>ROUND([25]Industrial!O19*$B$2,0)</f>
        <v>62709081</v>
      </c>
      <c r="F18" s="1">
        <f>ROUND('[25]Other-SL+ID'!B19*$B$2,0)-'Fixed SL'!L26</f>
        <v>161276</v>
      </c>
      <c r="G18" s="2">
        <f t="shared" si="0"/>
        <v>351995800</v>
      </c>
      <c r="I18" s="1">
        <f>ROUND($B18*RES!B58,0)+ROUND($C18*COM!B58,0)+ROUND('Forecast kWh'!$D18*OPA!B58,0)+ROUND($E18*IND!B58,0)+ROUND('Forecast kWh'!$F18*SL!B58,0)</f>
        <v>148189782</v>
      </c>
      <c r="J18" s="1">
        <f>ROUND($B18*RES!C58,0)+ROUND($C18*COM!C58,0)+ROUND('Forecast kWh'!$D18*OPA!C58,0)+ROUND($E18*IND!C58,0)+ROUND('Forecast kWh'!$F18*SL!C58,0)</f>
        <v>89466007</v>
      </c>
      <c r="K18" s="1">
        <f>ROUND($B18*RES!D58,0)+ROUND($C18*COM!D58,0)+ROUND('Forecast kWh'!$D18*OPA!D58,0)+ROUND($E18*IND!D58,0)+ROUND('Forecast kWh'!$F18*SL!D58,0)</f>
        <v>1457093</v>
      </c>
      <c r="L18" s="1">
        <f>ROUND($B18*RES!E58,0)+ROUND($C18*COM!E58,0)+ROUND('Forecast kWh'!$D18*OPA!E58,0)+ROUND($E18*IND!E58,0)+ROUND('Forecast kWh'!$F18*SL!E58,0)</f>
        <v>546773</v>
      </c>
      <c r="M18" s="1">
        <f>ROUND($B18*RES!F58,0)+ROUND($C18*COM!F58,0)+ROUND('Forecast kWh'!$D18*OPA!F58,0)+ROUND($E18*IND!F58,0)+ROUND('Forecast kWh'!$F18*SL!F58,0)</f>
        <v>22253</v>
      </c>
      <c r="N18" s="1">
        <f>ROUND($B18*RES!G58,0)+ROUND($C18*COM!G58,0)+ROUND('Forecast kWh'!$D18*OPA!G58,0)+ROUND($E18*IND!G58,0)+ROUND('Forecast kWh'!$F18*SL!G58,0)</f>
        <v>995707</v>
      </c>
      <c r="O18" s="1">
        <f>ROUND($B18*RES!H58,0)+ROUND($C18*COM!H58,0)+ROUND('Forecast kWh'!$D18*OPA!H58,0)+ROUND($E18*IND!H58,0)+ROUND('Forecast kWh'!$F18*SL!H58,0)</f>
        <v>93224983</v>
      </c>
      <c r="P18" s="1">
        <f>ROUND($B18*RES!I58,0)+ROUND($C18*COM!I58,0)+ROUND('Forecast kWh'!$D18*OPA!I58,0)+ROUND($E18*IND!I58,0)+ROUND('Forecast kWh'!$F18*SL!I58,0)</f>
        <v>17602239</v>
      </c>
      <c r="Q18" s="1">
        <f>ROUND($B18*RES!J58,0)+ROUND($C18*COM!J58,0)+ROUND('Forecast kWh'!$D18*OPA!J58,0)+ROUND($E18*IND!J58,0)+ROUND('Forecast kWh'!$F18*SL!J58,0)</f>
        <v>15657</v>
      </c>
      <c r="R18" s="4">
        <f>ROUND($B18*RES!K58,0)+ROUND($C18*COM!K58,0)+ROUND('Forecast kWh'!$D18*OPA!K58,0)+ROUND($E18*IND!K58,0)+ROUND('Forecast kWh'!$F18*SL!K58,0)</f>
        <v>0</v>
      </c>
      <c r="S18" s="4">
        <f>ROUND($B18*RES!L58,0)+ROUND($C18*COM!L58,0)+ROUND('Forecast kWh'!$D18*OPA!L58,0)+ROUND($E18*IND!L58,0)+ROUND('Forecast kWh'!$F18*SL!L58,0)</f>
        <v>0</v>
      </c>
      <c r="T18" s="1">
        <f>ROUND($B18*RES!M58,0)+ROUND($C18*COM!M58,0)+ROUND('Forecast kWh'!$D18*OPA!M58,0)+ROUND($E18*IND!M58,0)+ROUND('Forecast kWh'!$F18*SL!M58,0)</f>
        <v>475304</v>
      </c>
      <c r="U18" s="4">
        <f>ROUND($B18*RES!N58,0)+ROUND($C18*COM!N58,0)+ROUND('Forecast kWh'!$D18*OPA!N58,0)+ROUND($E18*IND!N58,0)+ROUND('Forecast kWh'!$F18*SL!N58,0)</f>
        <v>0</v>
      </c>
      <c r="V18" s="4">
        <f>ROUND($B18*RES!O58,0)+ROUND($C18*COM!O58,0)+ROUND('Forecast kWh'!$D18*OPA!O58,0)+ROUND($E18*IND!O58,0)+ROUND('Forecast kWh'!$F18*SL!O58,0)</f>
        <v>0</v>
      </c>
      <c r="W18" s="4">
        <f>ROUND($B18*RES!P58,0)+ROUND($C18*COM!P58,0)+ROUND('Forecast kWh'!$D18*OPA!P58,0)+ROUND($E18*IND!P58,0)+ROUND('Forecast kWh'!$F18*SL!P58,0)</f>
        <v>0</v>
      </c>
      <c r="X18" s="4">
        <f>ROUND($B18*RES!Q58,0)+ROUND($C18*COM!Q58,0)+ROUND('Forecast kWh'!$D18*OPA!Q58,0)+ROUND($E18*IND!Q58,0)+ROUND('Forecast kWh'!$F18*SL!Q58,0)</f>
        <v>0</v>
      </c>
      <c r="Y18" s="4">
        <f>ROUND($B18*RES!R58,0)+ROUND($C18*COM!R58,0)+ROUND('Forecast kWh'!$D18*OPA!R58,0)+ROUND($E18*IND!R58,0)+ROUND('Forecast kWh'!$F18*SL!R58,0)</f>
        <v>0</v>
      </c>
      <c r="Z18" s="2">
        <f t="shared" si="1"/>
        <v>148189784</v>
      </c>
      <c r="AA18" s="2">
        <f t="shared" si="2"/>
        <v>2</v>
      </c>
      <c r="AB18" s="2">
        <f t="shared" si="3"/>
        <v>0</v>
      </c>
    </row>
    <row r="19" spans="1:30" x14ac:dyDescent="0.25">
      <c r="A19" s="7">
        <v>43160</v>
      </c>
      <c r="B19" s="1">
        <f>ROUND([25]Residential!O20*$B$2,0)</f>
        <v>83176116</v>
      </c>
      <c r="C19" s="1">
        <f>ROUND([25]Commercial!O20*$B$2,0)-'Fixed SL'!K27</f>
        <v>115251023</v>
      </c>
      <c r="D19" s="1">
        <f>ROUND([25]OPA!O20*$B$2,0)-'Fixed SL'!M27</f>
        <v>22871518</v>
      </c>
      <c r="E19" s="1">
        <f>ROUND([25]Industrial!O20*$B$2,0)</f>
        <v>63846489</v>
      </c>
      <c r="F19" s="1">
        <f>ROUND('[25]Other-SL+ID'!B20*$B$2,0)-'Fixed SL'!L27</f>
        <v>115265</v>
      </c>
      <c r="G19" s="2">
        <f t="shared" si="0"/>
        <v>285260411</v>
      </c>
      <c r="I19" s="1">
        <f>ROUND($B19*RES!B59,0)+ROUND($C19*COM!B59,0)+ROUND('Forecast kWh'!$D19*OPA!B59,0)+ROUND($E19*IND!B59,0)+ROUND('Forecast kWh'!$F19*SL!B59,0)</f>
        <v>84311497</v>
      </c>
      <c r="J19" s="1">
        <f>ROUND($B19*RES!C59,0)+ROUND($C19*COM!C59,0)+ROUND('Forecast kWh'!$D19*OPA!C59,0)+ROUND($E19*IND!C59,0)+ROUND('Forecast kWh'!$F19*SL!C59,0)</f>
        <v>85311795</v>
      </c>
      <c r="K19" s="1">
        <f>ROUND($B19*RES!D59,0)+ROUND($C19*COM!D59,0)+ROUND('Forecast kWh'!$D19*OPA!D59,0)+ROUND($E19*IND!D59,0)+ROUND('Forecast kWh'!$F19*SL!D59,0)</f>
        <v>1317044</v>
      </c>
      <c r="L19" s="1">
        <f>ROUND($B19*RES!E59,0)+ROUND($C19*COM!E59,0)+ROUND('Forecast kWh'!$D19*OPA!E59,0)+ROUND($E19*IND!E59,0)+ROUND('Forecast kWh'!$F19*SL!E59,0)</f>
        <v>540231</v>
      </c>
      <c r="M19" s="1">
        <f>ROUND($B19*RES!F59,0)+ROUND($C19*COM!F59,0)+ROUND('Forecast kWh'!$D19*OPA!F59,0)+ROUND($E19*IND!F59,0)+ROUND('Forecast kWh'!$F19*SL!F59,0)</f>
        <v>20618</v>
      </c>
      <c r="N19" s="1">
        <f>ROUND($B19*RES!G59,0)+ROUND($C19*COM!G59,0)+ROUND('Forecast kWh'!$D19*OPA!G59,0)+ROUND($E19*IND!G59,0)+ROUND('Forecast kWh'!$F19*SL!G59,0)</f>
        <v>971924</v>
      </c>
      <c r="O19" s="1">
        <f>ROUND($B19*RES!H59,0)+ROUND($C19*COM!H59,0)+ROUND('Forecast kWh'!$D19*OPA!H59,0)+ROUND($E19*IND!H59,0)+ROUND('Forecast kWh'!$F19*SL!H59,0)</f>
        <v>93175794</v>
      </c>
      <c r="P19" s="1">
        <f>ROUND($B19*RES!I59,0)+ROUND($C19*COM!I59,0)+ROUND('Forecast kWh'!$D19*OPA!I59,0)+ROUND($E19*IND!I59,0)+ROUND('Forecast kWh'!$F19*SL!I59,0)</f>
        <v>19156025</v>
      </c>
      <c r="Q19" s="1">
        <f>ROUND($B19*RES!J59,0)+ROUND($C19*COM!J59,0)+ROUND('Forecast kWh'!$D19*OPA!J59,0)+ROUND($E19*IND!J59,0)+ROUND('Forecast kWh'!$F19*SL!J59,0)</f>
        <v>18673</v>
      </c>
      <c r="R19" s="4">
        <f>ROUND($B19*RES!K59,0)+ROUND($C19*COM!K59,0)+ROUND('Forecast kWh'!$D19*OPA!K59,0)+ROUND($E19*IND!K59,0)+ROUND('Forecast kWh'!$F19*SL!K59,0)</f>
        <v>0</v>
      </c>
      <c r="S19" s="4">
        <f>ROUND($B19*RES!L59,0)+ROUND($C19*COM!L59,0)+ROUND('Forecast kWh'!$D19*OPA!L59,0)+ROUND($E19*IND!L59,0)+ROUND('Forecast kWh'!$F19*SL!L59,0)</f>
        <v>0</v>
      </c>
      <c r="T19" s="1">
        <f>ROUND($B19*RES!M59,0)+ROUND($C19*COM!M59,0)+ROUND('Forecast kWh'!$D19*OPA!M59,0)+ROUND($E19*IND!M59,0)+ROUND('Forecast kWh'!$F19*SL!M59,0)</f>
        <v>436812</v>
      </c>
      <c r="U19" s="4">
        <f>ROUND($B19*RES!N59,0)+ROUND($C19*COM!N59,0)+ROUND('Forecast kWh'!$D19*OPA!N59,0)+ROUND($E19*IND!N59,0)+ROUND('Forecast kWh'!$F19*SL!N59,0)</f>
        <v>0</v>
      </c>
      <c r="V19" s="4">
        <f>ROUND($B19*RES!O59,0)+ROUND($C19*COM!O59,0)+ROUND('Forecast kWh'!$D19*OPA!O59,0)+ROUND($E19*IND!O59,0)+ROUND('Forecast kWh'!$F19*SL!O59,0)</f>
        <v>0</v>
      </c>
      <c r="W19" s="4">
        <f>ROUND($B19*RES!P59,0)+ROUND($C19*COM!P59,0)+ROUND('Forecast kWh'!$D19*OPA!P59,0)+ROUND($E19*IND!P59,0)+ROUND('Forecast kWh'!$F19*SL!P59,0)</f>
        <v>0</v>
      </c>
      <c r="X19" s="4">
        <f>ROUND($B19*RES!Q59,0)+ROUND($C19*COM!Q59,0)+ROUND('Forecast kWh'!$D19*OPA!Q59,0)+ROUND($E19*IND!Q59,0)+ROUND('Forecast kWh'!$F19*SL!Q59,0)</f>
        <v>0</v>
      </c>
      <c r="Y19" s="4">
        <f>ROUND($B19*RES!R59,0)+ROUND($C19*COM!R59,0)+ROUND('Forecast kWh'!$D19*OPA!R59,0)+ROUND($E19*IND!R59,0)+ROUND('Forecast kWh'!$F19*SL!R59,0)</f>
        <v>0</v>
      </c>
      <c r="Z19" s="2">
        <f t="shared" si="1"/>
        <v>84311495</v>
      </c>
      <c r="AA19" s="2">
        <f t="shared" si="2"/>
        <v>-2</v>
      </c>
      <c r="AB19" s="2">
        <f t="shared" si="3"/>
        <v>0</v>
      </c>
    </row>
    <row r="20" spans="1:30" x14ac:dyDescent="0.25">
      <c r="A20" s="7">
        <v>43191</v>
      </c>
      <c r="B20" s="1">
        <f>ROUND([25]Residential!O21*$B$2,0)</f>
        <v>81130952</v>
      </c>
      <c r="C20" s="1">
        <f>ROUND([25]Commercial!O21*$B$2,0)-'Fixed SL'!K28</f>
        <v>114918148</v>
      </c>
      <c r="D20" s="1">
        <f>ROUND([25]OPA!O21*$B$2,0)-'Fixed SL'!M28</f>
        <v>22478051</v>
      </c>
      <c r="E20" s="1">
        <f>ROUND([25]Industrial!O21*$B$2,0)</f>
        <v>65621661</v>
      </c>
      <c r="F20" s="1">
        <f>ROUND('[25]Other-SL+ID'!B21*$B$2,0)-'Fixed SL'!L28</f>
        <v>110370</v>
      </c>
      <c r="G20" s="2">
        <f t="shared" si="0"/>
        <v>284259182</v>
      </c>
      <c r="I20" s="1">
        <f>ROUND($B20*RES!B60,0)+ROUND($C20*COM!B60,0)+ROUND('Forecast kWh'!$D20*OPA!B60,0)+ROUND($E20*IND!B60,0)+ROUND('Forecast kWh'!$F20*SL!B60,0)</f>
        <v>81996689</v>
      </c>
      <c r="J20" s="1">
        <f>ROUND($B20*RES!C60,0)+ROUND($C20*COM!C60,0)+ROUND('Forecast kWh'!$D20*OPA!C60,0)+ROUND($E20*IND!C60,0)+ROUND('Forecast kWh'!$F20*SL!C60,0)</f>
        <v>85459095</v>
      </c>
      <c r="K20" s="1">
        <f>ROUND($B20*RES!D60,0)+ROUND($C20*COM!D60,0)+ROUND('Forecast kWh'!$D20*OPA!D60,0)+ROUND($E20*IND!D60,0)+ROUND('Forecast kWh'!$F20*SL!D60,0)</f>
        <v>1061937</v>
      </c>
      <c r="L20" s="1">
        <f>ROUND($B20*RES!E60,0)+ROUND($C20*COM!E60,0)+ROUND('Forecast kWh'!$D20*OPA!E60,0)+ROUND($E20*IND!E60,0)+ROUND('Forecast kWh'!$F20*SL!E60,0)</f>
        <v>533912</v>
      </c>
      <c r="M20" s="1">
        <f>ROUND($B20*RES!F60,0)+ROUND($C20*COM!F60,0)+ROUND('Forecast kWh'!$D20*OPA!F60,0)+ROUND($E20*IND!F60,0)+ROUND('Forecast kWh'!$F20*SL!F60,0)</f>
        <v>19923</v>
      </c>
      <c r="N20" s="1">
        <f>ROUND($B20*RES!G60,0)+ROUND($C20*COM!G60,0)+ROUND('Forecast kWh'!$D20*OPA!G60,0)+ROUND($E20*IND!G60,0)+ROUND('Forecast kWh'!$F20*SL!G60,0)</f>
        <v>946538</v>
      </c>
      <c r="O20" s="1">
        <f>ROUND($B20*RES!H60,0)+ROUND($C20*COM!H60,0)+ROUND('Forecast kWh'!$D20*OPA!H60,0)+ROUND($E20*IND!H60,0)+ROUND('Forecast kWh'!$F20*SL!H60,0)</f>
        <v>93961827</v>
      </c>
      <c r="P20" s="1">
        <f>ROUND($B20*RES!I60,0)+ROUND($C20*COM!I60,0)+ROUND('Forecast kWh'!$D20*OPA!I60,0)+ROUND($E20*IND!I60,0)+ROUND('Forecast kWh'!$F20*SL!I60,0)</f>
        <v>19837021</v>
      </c>
      <c r="Q20" s="1">
        <f>ROUND($B20*RES!J60,0)+ROUND($C20*COM!J60,0)+ROUND('Forecast kWh'!$D20*OPA!J60,0)+ROUND($E20*IND!J60,0)+ROUND('Forecast kWh'!$F20*SL!J60,0)</f>
        <v>10005</v>
      </c>
      <c r="R20" s="4">
        <f>ROUND($B20*RES!K60,0)+ROUND($C20*COM!K60,0)+ROUND('Forecast kWh'!$D20*OPA!K60,0)+ROUND($E20*IND!K60,0)+ROUND('Forecast kWh'!$F20*SL!K60,0)</f>
        <v>0</v>
      </c>
      <c r="S20" s="4">
        <f>ROUND($B20*RES!L60,0)+ROUND($C20*COM!L60,0)+ROUND('Forecast kWh'!$D20*OPA!L60,0)+ROUND($E20*IND!L60,0)+ROUND('Forecast kWh'!$F20*SL!L60,0)</f>
        <v>0</v>
      </c>
      <c r="T20" s="1">
        <f>ROUND($B20*RES!M60,0)+ROUND($C20*COM!M60,0)+ROUND('Forecast kWh'!$D20*OPA!M60,0)+ROUND($E20*IND!M60,0)+ROUND('Forecast kWh'!$F20*SL!M60,0)</f>
        <v>432237</v>
      </c>
      <c r="U20" s="4">
        <f>ROUND($B20*RES!N60,0)+ROUND($C20*COM!N60,0)+ROUND('Forecast kWh'!$D20*OPA!N60,0)+ROUND($E20*IND!N60,0)+ROUND('Forecast kWh'!$F20*SL!N60,0)</f>
        <v>0</v>
      </c>
      <c r="V20" s="4">
        <f>ROUND($B20*RES!O60,0)+ROUND($C20*COM!O60,0)+ROUND('Forecast kWh'!$D20*OPA!O60,0)+ROUND($E20*IND!O60,0)+ROUND('Forecast kWh'!$F20*SL!O60,0)</f>
        <v>0</v>
      </c>
      <c r="W20" s="4">
        <f>ROUND($B20*RES!P60,0)+ROUND($C20*COM!P60,0)+ROUND('Forecast kWh'!$D20*OPA!P60,0)+ROUND($E20*IND!P60,0)+ROUND('Forecast kWh'!$F20*SL!P60,0)</f>
        <v>0</v>
      </c>
      <c r="X20" s="4">
        <f>ROUND($B20*RES!Q60,0)+ROUND($C20*COM!Q60,0)+ROUND('Forecast kWh'!$D20*OPA!Q60,0)+ROUND($E20*IND!Q60,0)+ROUND('Forecast kWh'!$F20*SL!Q60,0)</f>
        <v>0</v>
      </c>
      <c r="Y20" s="4">
        <f>ROUND($B20*RES!R60,0)+ROUND($C20*COM!R60,0)+ROUND('Forecast kWh'!$D20*OPA!R60,0)+ROUND($E20*IND!R60,0)+ROUND('Forecast kWh'!$F20*SL!R60,0)</f>
        <v>0</v>
      </c>
      <c r="Z20" s="2">
        <f t="shared" si="1"/>
        <v>81996687</v>
      </c>
      <c r="AA20" s="2">
        <f t="shared" si="2"/>
        <v>-2</v>
      </c>
      <c r="AB20" s="2">
        <f t="shared" si="3"/>
        <v>0</v>
      </c>
    </row>
    <row r="21" spans="1:30" x14ac:dyDescent="0.25">
      <c r="A21" s="7">
        <v>43221</v>
      </c>
      <c r="B21" s="1">
        <f>ROUND([25]Residential!O22*$B$2,0)</f>
        <v>86248091</v>
      </c>
      <c r="C21" s="1">
        <f>ROUND([25]Commercial!O22*$B$2,0)-'Fixed SL'!K29</f>
        <v>112128654</v>
      </c>
      <c r="D21" s="1">
        <f>ROUND([25]OPA!O22*$B$2,0)-'Fixed SL'!M29</f>
        <v>21484536</v>
      </c>
      <c r="E21" s="1">
        <f>ROUND([25]Industrial!O22*$B$2,0)</f>
        <v>66671445</v>
      </c>
      <c r="F21" s="1">
        <f>ROUND('[25]Other-SL+ID'!B22*$B$2,0)-'Fixed SL'!L29</f>
        <v>108737</v>
      </c>
      <c r="G21" s="2">
        <f t="shared" si="0"/>
        <v>286641463</v>
      </c>
      <c r="I21" s="1">
        <f>ROUND($B21*RES!B61,0)+ROUND($C21*COM!B61,0)+ROUND('Forecast kWh'!$D21*OPA!B61,0)+ROUND($E21*IND!B61,0)+ROUND('Forecast kWh'!$F21*SL!B61,0)</f>
        <v>86940431</v>
      </c>
      <c r="J21" s="1">
        <f>ROUND($B21*RES!C61,0)+ROUND($C21*COM!C61,0)+ROUND('Forecast kWh'!$D21*OPA!C61,0)+ROUND($E21*IND!C61,0)+ROUND('Forecast kWh'!$F21*SL!C61,0)</f>
        <v>81677109</v>
      </c>
      <c r="K21" s="1">
        <f>ROUND($B21*RES!D61,0)+ROUND($C21*COM!D61,0)+ROUND('Forecast kWh'!$D21*OPA!D61,0)+ROUND($E21*IND!D61,0)+ROUND('Forecast kWh'!$F21*SL!D61,0)</f>
        <v>972502</v>
      </c>
      <c r="L21" s="1">
        <f>ROUND($B21*RES!E61,0)+ROUND($C21*COM!E61,0)+ROUND('Forecast kWh'!$D21*OPA!E61,0)+ROUND($E21*IND!E61,0)+ROUND('Forecast kWh'!$F21*SL!E61,0)</f>
        <v>508697</v>
      </c>
      <c r="M21" s="1">
        <f>ROUND($B21*RES!F61,0)+ROUND($C21*COM!F61,0)+ROUND('Forecast kWh'!$D21*OPA!F61,0)+ROUND($E21*IND!F61,0)+ROUND('Forecast kWh'!$F21*SL!F61,0)</f>
        <v>11393</v>
      </c>
      <c r="N21" s="1">
        <f>ROUND($B21*RES!G61,0)+ROUND($C21*COM!G61,0)+ROUND('Forecast kWh'!$D21*OPA!G61,0)+ROUND($E21*IND!G61,0)+ROUND('Forecast kWh'!$F21*SL!G61,0)</f>
        <v>876489</v>
      </c>
      <c r="O21" s="1">
        <f>ROUND($B21*RES!H61,0)+ROUND($C21*COM!H61,0)+ROUND('Forecast kWh'!$D21*OPA!H61,0)+ROUND($E21*IND!H61,0)+ROUND('Forecast kWh'!$F21*SL!H61,0)</f>
        <v>94958761</v>
      </c>
      <c r="P21" s="1">
        <f>ROUND($B21*RES!I61,0)+ROUND($C21*COM!I61,0)+ROUND('Forecast kWh'!$D21*OPA!I61,0)+ROUND($E21*IND!I61,0)+ROUND('Forecast kWh'!$F21*SL!I61,0)</f>
        <v>20266032</v>
      </c>
      <c r="Q21" s="1">
        <f>ROUND($B21*RES!J61,0)+ROUND($C21*COM!J61,0)+ROUND('Forecast kWh'!$D21*OPA!J61,0)+ROUND($E21*IND!J61,0)+ROUND('Forecast kWh'!$F21*SL!J61,0)</f>
        <v>8321</v>
      </c>
      <c r="R21" s="4">
        <f>ROUND($B21*RES!K61,0)+ROUND($C21*COM!K61,0)+ROUND('Forecast kWh'!$D21*OPA!K61,0)+ROUND($E21*IND!K61,0)+ROUND('Forecast kWh'!$F21*SL!K61,0)</f>
        <v>0</v>
      </c>
      <c r="S21" s="4">
        <f>ROUND($B21*RES!L61,0)+ROUND($C21*COM!L61,0)+ROUND('Forecast kWh'!$D21*OPA!L61,0)+ROUND($E21*IND!L61,0)+ROUND('Forecast kWh'!$F21*SL!L61,0)</f>
        <v>0</v>
      </c>
      <c r="T21" s="1">
        <f>ROUND($B21*RES!M61,0)+ROUND($C21*COM!M61,0)+ROUND('Forecast kWh'!$D21*OPA!M61,0)+ROUND($E21*IND!M61,0)+ROUND('Forecast kWh'!$F21*SL!M61,0)</f>
        <v>421728</v>
      </c>
      <c r="U21" s="4">
        <f>ROUND($B21*RES!N61,0)+ROUND($C21*COM!N61,0)+ROUND('Forecast kWh'!$D21*OPA!N61,0)+ROUND($E21*IND!N61,0)+ROUND('Forecast kWh'!$F21*SL!N61,0)</f>
        <v>0</v>
      </c>
      <c r="V21" s="4">
        <f>ROUND($B21*RES!O61,0)+ROUND($C21*COM!O61,0)+ROUND('Forecast kWh'!$D21*OPA!O61,0)+ROUND($E21*IND!O61,0)+ROUND('Forecast kWh'!$F21*SL!O61,0)</f>
        <v>0</v>
      </c>
      <c r="W21" s="4">
        <f>ROUND($B21*RES!P61,0)+ROUND($C21*COM!P61,0)+ROUND('Forecast kWh'!$D21*OPA!P61,0)+ROUND($E21*IND!P61,0)+ROUND('Forecast kWh'!$F21*SL!P61,0)</f>
        <v>0</v>
      </c>
      <c r="X21" s="4">
        <f>ROUND($B21*RES!Q61,0)+ROUND($C21*COM!Q61,0)+ROUND('Forecast kWh'!$D21*OPA!Q61,0)+ROUND($E21*IND!Q61,0)+ROUND('Forecast kWh'!$F21*SL!Q61,0)</f>
        <v>0</v>
      </c>
      <c r="Y21" s="4">
        <f>ROUND($B21*RES!R61,0)+ROUND($C21*COM!R61,0)+ROUND('Forecast kWh'!$D21*OPA!R61,0)+ROUND($E21*IND!R61,0)+ROUND('Forecast kWh'!$F21*SL!R61,0)</f>
        <v>0</v>
      </c>
      <c r="Z21" s="2">
        <f t="shared" si="1"/>
        <v>86940431</v>
      </c>
      <c r="AA21" s="2">
        <f t="shared" si="2"/>
        <v>0</v>
      </c>
      <c r="AB21" s="2">
        <f t="shared" si="3"/>
        <v>0</v>
      </c>
    </row>
    <row r="22" spans="1:30" x14ac:dyDescent="0.25">
      <c r="A22" s="7">
        <v>43252</v>
      </c>
      <c r="B22" s="1">
        <f>ROUND([25]Residential!O23*$B$2,0)</f>
        <v>129833876</v>
      </c>
      <c r="C22" s="1">
        <f>ROUND([25]Commercial!O23*$B$2,0)-'Fixed SL'!K30</f>
        <v>126351414</v>
      </c>
      <c r="D22" s="1">
        <f>ROUND([25]OPA!O23*$B$2,0)-'Fixed SL'!M30</f>
        <v>24403253</v>
      </c>
      <c r="E22" s="1">
        <f>ROUND([25]Industrial!O23*$B$2,0)</f>
        <v>71071684</v>
      </c>
      <c r="F22" s="1">
        <f>ROUND('[25]Other-SL+ID'!B23*$B$2,0)-'Fixed SL'!L30</f>
        <v>106605</v>
      </c>
      <c r="G22" s="2">
        <f t="shared" si="0"/>
        <v>351766832</v>
      </c>
      <c r="I22" s="1">
        <f>ROUND($B22*RES!B62,0)+ROUND($C22*COM!B62,0)+ROUND('Forecast kWh'!$D22*OPA!B62,0)+ROUND($E22*IND!B62,0)+ROUND('Forecast kWh'!$F22*SL!B62,0)</f>
        <v>130753704</v>
      </c>
      <c r="J22" s="1">
        <f>ROUND($B22*RES!C62,0)+ROUND($C22*COM!C62,0)+ROUND('Forecast kWh'!$D22*OPA!C62,0)+ROUND($E22*IND!C62,0)+ROUND('Forecast kWh'!$F22*SL!C62,0)</f>
        <v>97012448</v>
      </c>
      <c r="K22" s="1">
        <f>ROUND($B22*RES!D62,0)+ROUND($C22*COM!D62,0)+ROUND('Forecast kWh'!$D22*OPA!D62,0)+ROUND($E22*IND!D62,0)+ROUND('Forecast kWh'!$F22*SL!D62,0)</f>
        <v>0</v>
      </c>
      <c r="L22" s="1">
        <f>ROUND($B22*RES!E62,0)+ROUND($C22*COM!E62,0)+ROUND('Forecast kWh'!$D22*OPA!E62,0)+ROUND($E22*IND!E62,0)+ROUND('Forecast kWh'!$F22*SL!E62,0)</f>
        <v>504448</v>
      </c>
      <c r="M22" s="1">
        <f>ROUND($B22*RES!F62,0)+ROUND($C22*COM!F62,0)+ROUND('Forecast kWh'!$D22*OPA!F62,0)+ROUND($E22*IND!F62,0)+ROUND('Forecast kWh'!$F22*SL!F62,0)</f>
        <v>13751</v>
      </c>
      <c r="N22" s="1">
        <f>ROUND($B22*RES!G62,0)+ROUND($C22*COM!G62,0)+ROUND('Forecast kWh'!$D22*OPA!G62,0)+ROUND($E22*IND!G62,0)+ROUND('Forecast kWh'!$F22*SL!G62,0)</f>
        <v>1130612</v>
      </c>
      <c r="O22" s="1">
        <f>ROUND($B22*RES!H62,0)+ROUND($C22*COM!H62,0)+ROUND('Forecast kWh'!$D22*OPA!H62,0)+ROUND($E22*IND!H62,0)+ROUND('Forecast kWh'!$F22*SL!H62,0)</f>
        <v>102669844</v>
      </c>
      <c r="P22" s="1">
        <f>ROUND($B22*RES!I62,0)+ROUND($C22*COM!I62,0)+ROUND('Forecast kWh'!$D22*OPA!I62,0)+ROUND($E22*IND!I62,0)+ROUND('Forecast kWh'!$F22*SL!I62,0)</f>
        <v>19220485</v>
      </c>
      <c r="Q22" s="1">
        <f>ROUND($B22*RES!J62,0)+ROUND($C22*COM!J62,0)+ROUND('Forecast kWh'!$D22*OPA!J62,0)+ROUND($E22*IND!J62,0)+ROUND('Forecast kWh'!$F22*SL!J62,0)</f>
        <v>8110</v>
      </c>
      <c r="R22" s="4">
        <f>ROUND($B22*RES!K62,0)+ROUND($C22*COM!K62,0)+ROUND('Forecast kWh'!$D22*OPA!K62,0)+ROUND($E22*IND!K62,0)+ROUND('Forecast kWh'!$F22*SL!K62,0)</f>
        <v>0</v>
      </c>
      <c r="S22" s="4">
        <f>ROUND($B22*RES!L62,0)+ROUND($C22*COM!L62,0)+ROUND('Forecast kWh'!$D22*OPA!L62,0)+ROUND($E22*IND!L62,0)+ROUND('Forecast kWh'!$F22*SL!L62,0)</f>
        <v>0</v>
      </c>
      <c r="T22" s="1">
        <f>ROUND($B22*RES!M62,0)+ROUND($C22*COM!M62,0)+ROUND('Forecast kWh'!$D22*OPA!M62,0)+ROUND($E22*IND!M62,0)+ROUND('Forecast kWh'!$F22*SL!M62,0)</f>
        <v>453429</v>
      </c>
      <c r="U22" s="4">
        <f>ROUND($B22*RES!N62,0)+ROUND($C22*COM!N62,0)+ROUND('Forecast kWh'!$D22*OPA!N62,0)+ROUND($E22*IND!N62,0)+ROUND('Forecast kWh'!$F22*SL!N62,0)</f>
        <v>0</v>
      </c>
      <c r="V22" s="4">
        <f>ROUND($B22*RES!O62,0)+ROUND($C22*COM!O62,0)+ROUND('Forecast kWh'!$D22*OPA!O62,0)+ROUND($E22*IND!O62,0)+ROUND('Forecast kWh'!$F22*SL!O62,0)</f>
        <v>0</v>
      </c>
      <c r="W22" s="4">
        <f>ROUND($B22*RES!P62,0)+ROUND($C22*COM!P62,0)+ROUND('Forecast kWh'!$D22*OPA!P62,0)+ROUND($E22*IND!P62,0)+ROUND('Forecast kWh'!$F22*SL!P62,0)</f>
        <v>0</v>
      </c>
      <c r="X22" s="4">
        <f>ROUND($B22*RES!Q62,0)+ROUND($C22*COM!Q62,0)+ROUND('Forecast kWh'!$D22*OPA!Q62,0)+ROUND($E22*IND!Q62,0)+ROUND('Forecast kWh'!$F22*SL!Q62,0)</f>
        <v>0</v>
      </c>
      <c r="Y22" s="4">
        <f>ROUND($B22*RES!R62,0)+ROUND($C22*COM!R62,0)+ROUND('Forecast kWh'!$D22*OPA!R62,0)+ROUND($E22*IND!R62,0)+ROUND('Forecast kWh'!$F22*SL!R62,0)</f>
        <v>0</v>
      </c>
      <c r="Z22" s="2">
        <f t="shared" si="1"/>
        <v>130753705</v>
      </c>
      <c r="AA22" s="2">
        <f t="shared" si="2"/>
        <v>1</v>
      </c>
      <c r="AB22" s="2">
        <f t="shared" si="3"/>
        <v>0</v>
      </c>
    </row>
    <row r="23" spans="1:30" x14ac:dyDescent="0.25">
      <c r="A23" s="7">
        <v>43282</v>
      </c>
      <c r="B23" s="1">
        <f>ROUND([25]Residential!O24*$B$2,0)</f>
        <v>163294422</v>
      </c>
      <c r="C23" s="1">
        <f>ROUND([25]Commercial!O24*$B$2,0)-'Fixed SL'!K31</f>
        <v>140560544</v>
      </c>
      <c r="D23" s="1">
        <f>ROUND([25]OPA!O24*$B$2,0)-'Fixed SL'!M31</f>
        <v>25384240</v>
      </c>
      <c r="E23" s="1">
        <f>ROUND([25]Industrial!O24*$B$2,0)</f>
        <v>73541014</v>
      </c>
      <c r="F23" s="1">
        <f>ROUND('[25]Other-SL+ID'!B24*$B$2,0)-'Fixed SL'!L31</f>
        <v>107997</v>
      </c>
      <c r="G23" s="2">
        <f t="shared" si="0"/>
        <v>402888217</v>
      </c>
      <c r="I23" s="1">
        <f>ROUND($B23*RES!B63,0)+ROUND($C23*COM!B63,0)+ROUND('Forecast kWh'!$D23*OPA!B63,0)+ROUND($E23*IND!B63,0)+ROUND('Forecast kWh'!$F23*SL!B63,0)</f>
        <v>164287584</v>
      </c>
      <c r="J23" s="1">
        <f>ROUND($B23*RES!C63,0)+ROUND($C23*COM!C63,0)+ROUND('Forecast kWh'!$D23*OPA!C63,0)+ROUND($E23*IND!C63,0)+ROUND('Forecast kWh'!$F23*SL!C63,0)</f>
        <v>107911207</v>
      </c>
      <c r="K23" s="1">
        <f>ROUND($B23*RES!D63,0)+ROUND($C23*COM!D63,0)+ROUND('Forecast kWh'!$D23*OPA!D63,0)+ROUND($E23*IND!D63,0)+ROUND('Forecast kWh'!$F23*SL!D63,0)</f>
        <v>0</v>
      </c>
      <c r="L23" s="1">
        <f>ROUND($B23*RES!E63,0)+ROUND($C23*COM!E63,0)+ROUND('Forecast kWh'!$D23*OPA!E63,0)+ROUND($E23*IND!E63,0)+ROUND('Forecast kWh'!$F23*SL!E63,0)</f>
        <v>522407</v>
      </c>
      <c r="M23" s="1">
        <f>ROUND($B23*RES!F63,0)+ROUND($C23*COM!F63,0)+ROUND('Forecast kWh'!$D23*OPA!F63,0)+ROUND($E23*IND!F63,0)+ROUND('Forecast kWh'!$F23*SL!F63,0)</f>
        <v>25725</v>
      </c>
      <c r="N23" s="1">
        <f>ROUND($B23*RES!G63,0)+ROUND($C23*COM!G63,0)+ROUND('Forecast kWh'!$D23*OPA!G63,0)+ROUND($E23*IND!G63,0)+ROUND('Forecast kWh'!$F23*SL!G63,0)</f>
        <v>1377556</v>
      </c>
      <c r="O23" s="1">
        <f>ROUND($B23*RES!H63,0)+ROUND($C23*COM!H63,0)+ROUND('Forecast kWh'!$D23*OPA!H63,0)+ROUND($E23*IND!H63,0)+ROUND('Forecast kWh'!$F23*SL!H63,0)</f>
        <v>108380945</v>
      </c>
      <c r="P23" s="1">
        <f>ROUND($B23*RES!I63,0)+ROUND($C23*COM!I63,0)+ROUND('Forecast kWh'!$D23*OPA!I63,0)+ROUND($E23*IND!I63,0)+ROUND('Forecast kWh'!$F23*SL!I63,0)</f>
        <v>19904546</v>
      </c>
      <c r="Q23" s="1">
        <f>ROUND($B23*RES!J63,0)+ROUND($C23*COM!J63,0)+ROUND('Forecast kWh'!$D23*OPA!J63,0)+ROUND($E23*IND!J63,0)+ROUND('Forecast kWh'!$F23*SL!J63,0)</f>
        <v>11511</v>
      </c>
      <c r="R23" s="4">
        <f>ROUND($B23*RES!K63,0)+ROUND($C23*COM!K63,0)+ROUND('Forecast kWh'!$D23*OPA!K63,0)+ROUND($E23*IND!K63,0)+ROUND('Forecast kWh'!$F23*SL!K63,0)</f>
        <v>0</v>
      </c>
      <c r="S23" s="4">
        <f>ROUND($B23*RES!L63,0)+ROUND($C23*COM!L63,0)+ROUND('Forecast kWh'!$D23*OPA!L63,0)+ROUND($E23*IND!L63,0)+ROUND('Forecast kWh'!$F23*SL!L63,0)</f>
        <v>0</v>
      </c>
      <c r="T23" s="1">
        <f>ROUND($B23*RES!M63,0)+ROUND($C23*COM!M63,0)+ROUND('Forecast kWh'!$D23*OPA!M63,0)+ROUND($E23*IND!M63,0)+ROUND('Forecast kWh'!$F23*SL!M63,0)</f>
        <v>466735</v>
      </c>
      <c r="U23" s="4">
        <f>ROUND($B23*RES!N63,0)+ROUND($C23*COM!N63,0)+ROUND('Forecast kWh'!$D23*OPA!N63,0)+ROUND($E23*IND!N63,0)+ROUND('Forecast kWh'!$F23*SL!N63,0)</f>
        <v>0</v>
      </c>
      <c r="V23" s="4">
        <f>ROUND($B23*RES!O63,0)+ROUND($C23*COM!O63,0)+ROUND('Forecast kWh'!$D23*OPA!O63,0)+ROUND($E23*IND!O63,0)+ROUND('Forecast kWh'!$F23*SL!O63,0)</f>
        <v>0</v>
      </c>
      <c r="W23" s="4">
        <f>ROUND($B23*RES!P63,0)+ROUND($C23*COM!P63,0)+ROUND('Forecast kWh'!$D23*OPA!P63,0)+ROUND($E23*IND!P63,0)+ROUND('Forecast kWh'!$F23*SL!P63,0)</f>
        <v>0</v>
      </c>
      <c r="X23" s="4">
        <f>ROUND($B23*RES!Q63,0)+ROUND($C23*COM!Q63,0)+ROUND('Forecast kWh'!$D23*OPA!Q63,0)+ROUND($E23*IND!Q63,0)+ROUND('Forecast kWh'!$F23*SL!Q63,0)</f>
        <v>0</v>
      </c>
      <c r="Y23" s="4">
        <f>ROUND($B23*RES!R63,0)+ROUND($C23*COM!R63,0)+ROUND('Forecast kWh'!$D23*OPA!R63,0)+ROUND($E23*IND!R63,0)+ROUND('Forecast kWh'!$F23*SL!R63,0)</f>
        <v>0</v>
      </c>
      <c r="Z23" s="2">
        <f t="shared" si="1"/>
        <v>164287585</v>
      </c>
      <c r="AA23" s="2">
        <f t="shared" si="2"/>
        <v>1</v>
      </c>
      <c r="AB23" s="2">
        <f t="shared" si="3"/>
        <v>0</v>
      </c>
    </row>
    <row r="24" spans="1:30" x14ac:dyDescent="0.25">
      <c r="A24" s="7">
        <v>43313</v>
      </c>
      <c r="B24" s="1">
        <f>ROUND([25]Residential!O25*$B$2,0)</f>
        <v>126947480</v>
      </c>
      <c r="C24" s="1">
        <f>ROUND([25]Commercial!O25*$B$2,0)-'Fixed SL'!K32</f>
        <v>138543954</v>
      </c>
      <c r="D24" s="1">
        <f>ROUND([25]OPA!O25*$B$2,0)-'Fixed SL'!M32</f>
        <v>24668754</v>
      </c>
      <c r="E24" s="1">
        <f>ROUND([25]Industrial!O25*$B$2,0)</f>
        <v>72194952</v>
      </c>
      <c r="F24" s="1">
        <f>ROUND('[25]Other-SL+ID'!B25*$B$2,0)-'Fixed SL'!L32</f>
        <v>107356</v>
      </c>
      <c r="G24" s="2">
        <f t="shared" si="0"/>
        <v>362462496</v>
      </c>
      <c r="I24" s="1">
        <f>ROUND($B24*RES!B64,0)+ROUND($C24*COM!B64,0)+ROUND('Forecast kWh'!$D24*OPA!B64,0)+ROUND($E24*IND!B64,0)+ROUND('Forecast kWh'!$F24*SL!B64,0)</f>
        <v>127926663</v>
      </c>
      <c r="J24" s="1">
        <f>ROUND($B24*RES!C64,0)+ROUND($C24*COM!C64,0)+ROUND('Forecast kWh'!$D24*OPA!C64,0)+ROUND($E24*IND!C64,0)+ROUND('Forecast kWh'!$F24*SL!C64,0)</f>
        <v>106469712</v>
      </c>
      <c r="K24" s="1">
        <f>ROUND($B24*RES!D64,0)+ROUND($C24*COM!D64,0)+ROUND('Forecast kWh'!$D24*OPA!D64,0)+ROUND($E24*IND!D64,0)+ROUND('Forecast kWh'!$F24*SL!D64,0)</f>
        <v>0</v>
      </c>
      <c r="L24" s="1">
        <f>ROUND($B24*RES!E64,0)+ROUND($C24*COM!E64,0)+ROUND('Forecast kWh'!$D24*OPA!E64,0)+ROUND($E24*IND!E64,0)+ROUND('Forecast kWh'!$F24*SL!E64,0)</f>
        <v>500309</v>
      </c>
      <c r="M24" s="1">
        <f>ROUND($B24*RES!F64,0)+ROUND($C24*COM!F64,0)+ROUND('Forecast kWh'!$D24*OPA!F64,0)+ROUND($E24*IND!F64,0)+ROUND('Forecast kWh'!$F24*SL!F64,0)</f>
        <v>21972</v>
      </c>
      <c r="N24" s="1">
        <f>ROUND($B24*RES!G64,0)+ROUND($C24*COM!G64,0)+ROUND('Forecast kWh'!$D24*OPA!G64,0)+ROUND($E24*IND!G64,0)+ROUND('Forecast kWh'!$F24*SL!G64,0)</f>
        <v>1289607</v>
      </c>
      <c r="O24" s="1">
        <f>ROUND($B24*RES!H64,0)+ROUND($C24*COM!H64,0)+ROUND('Forecast kWh'!$D24*OPA!H64,0)+ROUND($E24*IND!H64,0)+ROUND('Forecast kWh'!$F24*SL!H64,0)</f>
        <v>107000349</v>
      </c>
      <c r="P24" s="1">
        <f>ROUND($B24*RES!I64,0)+ROUND($C24*COM!I64,0)+ROUND('Forecast kWh'!$D24*OPA!I64,0)+ROUND($E24*IND!I64,0)+ROUND('Forecast kWh'!$F24*SL!I64,0)</f>
        <v>18823494</v>
      </c>
      <c r="Q24" s="1">
        <f>ROUND($B24*RES!J64,0)+ROUND($C24*COM!J64,0)+ROUND('Forecast kWh'!$D24*OPA!J64,0)+ROUND($E24*IND!J64,0)+ROUND('Forecast kWh'!$F24*SL!J64,0)</f>
        <v>6388</v>
      </c>
      <c r="R24" s="4">
        <f>ROUND($B24*RES!K64,0)+ROUND($C24*COM!K64,0)+ROUND('Forecast kWh'!$D24*OPA!K64,0)+ROUND($E24*IND!K64,0)+ROUND('Forecast kWh'!$F24*SL!K64,0)</f>
        <v>0</v>
      </c>
      <c r="S24" s="4">
        <f>ROUND($B24*RES!L64,0)+ROUND($C24*COM!L64,0)+ROUND('Forecast kWh'!$D24*OPA!L64,0)+ROUND($E24*IND!L64,0)+ROUND('Forecast kWh'!$F24*SL!L64,0)</f>
        <v>0</v>
      </c>
      <c r="T24" s="1">
        <f>ROUND($B24*RES!M64,0)+ROUND($C24*COM!M64,0)+ROUND('Forecast kWh'!$D24*OPA!M64,0)+ROUND($E24*IND!M64,0)+ROUND('Forecast kWh'!$F24*SL!M64,0)</f>
        <v>424000</v>
      </c>
      <c r="U24" s="4">
        <f>ROUND($B24*RES!N64,0)+ROUND($C24*COM!N64,0)+ROUND('Forecast kWh'!$D24*OPA!N64,0)+ROUND($E24*IND!N64,0)+ROUND('Forecast kWh'!$F24*SL!N64,0)</f>
        <v>0</v>
      </c>
      <c r="V24" s="4">
        <f>ROUND($B24*RES!O64,0)+ROUND($C24*COM!O64,0)+ROUND('Forecast kWh'!$D24*OPA!O64,0)+ROUND($E24*IND!O64,0)+ROUND('Forecast kWh'!$F24*SL!O64,0)</f>
        <v>0</v>
      </c>
      <c r="W24" s="4">
        <f>ROUND($B24*RES!P64,0)+ROUND($C24*COM!P64,0)+ROUND('Forecast kWh'!$D24*OPA!P64,0)+ROUND($E24*IND!P64,0)+ROUND('Forecast kWh'!$F24*SL!P64,0)</f>
        <v>0</v>
      </c>
      <c r="X24" s="4">
        <f>ROUND($B24*RES!Q64,0)+ROUND($C24*COM!Q64,0)+ROUND('Forecast kWh'!$D24*OPA!Q64,0)+ROUND($E24*IND!Q64,0)+ROUND('Forecast kWh'!$F24*SL!Q64,0)</f>
        <v>0</v>
      </c>
      <c r="Y24" s="4">
        <f>ROUND($B24*RES!R64,0)+ROUND($C24*COM!R64,0)+ROUND('Forecast kWh'!$D24*OPA!R64,0)+ROUND($E24*IND!R64,0)+ROUND('Forecast kWh'!$F24*SL!R64,0)</f>
        <v>0</v>
      </c>
      <c r="Z24" s="2">
        <f t="shared" si="1"/>
        <v>127926665</v>
      </c>
      <c r="AA24" s="2">
        <f t="shared" si="2"/>
        <v>2</v>
      </c>
      <c r="AB24" s="2">
        <f t="shared" si="3"/>
        <v>0</v>
      </c>
    </row>
    <row r="25" spans="1:30" x14ac:dyDescent="0.25">
      <c r="A25" s="7">
        <v>43344</v>
      </c>
      <c r="B25" s="1">
        <f>ROUND([25]Residential!O26*$B$2,0)</f>
        <v>139381012</v>
      </c>
      <c r="C25" s="1">
        <f>ROUND([25]Commercial!O26*$B$2,0)-'Fixed SL'!K33</f>
        <v>137125358</v>
      </c>
      <c r="D25" s="1">
        <f>ROUND([25]OPA!O26*$B$2,0)-'Fixed SL'!M33</f>
        <v>25921084</v>
      </c>
      <c r="E25" s="1">
        <f>ROUND([25]Industrial!O26*$B$2,0)</f>
        <v>71573000</v>
      </c>
      <c r="F25" s="1">
        <f>ROUND('[25]Other-SL+ID'!B26*$B$2,0)-'Fixed SL'!L33</f>
        <v>108709</v>
      </c>
      <c r="G25" s="2">
        <f t="shared" si="0"/>
        <v>374109163</v>
      </c>
      <c r="I25" s="1">
        <f>ROUND($B25*RES!B65,0)+ROUND($C25*COM!B65,0)+ROUND('Forecast kWh'!$D25*OPA!B65,0)+ROUND($E25*IND!B65,0)+ROUND('Forecast kWh'!$F25*SL!B65,0)</f>
        <v>140343747</v>
      </c>
      <c r="J25" s="1">
        <f>ROUND($B25*RES!C65,0)+ROUND($C25*COM!C65,0)+ROUND('Forecast kWh'!$D25*OPA!C65,0)+ROUND($E25*IND!C65,0)+ROUND('Forecast kWh'!$F25*SL!C65,0)</f>
        <v>106555002</v>
      </c>
      <c r="K25" s="1">
        <f>ROUND($B25*RES!D65,0)+ROUND($C25*COM!D65,0)+ROUND('Forecast kWh'!$D25*OPA!D65,0)+ROUND($E25*IND!D65,0)+ROUND('Forecast kWh'!$F25*SL!D65,0)</f>
        <v>0</v>
      </c>
      <c r="L25" s="1">
        <f>ROUND($B25*RES!E65,0)+ROUND($C25*COM!E65,0)+ROUND('Forecast kWh'!$D25*OPA!E65,0)+ROUND($E25*IND!E65,0)+ROUND('Forecast kWh'!$F25*SL!E65,0)</f>
        <v>496153</v>
      </c>
      <c r="M25" s="1">
        <f>ROUND($B25*RES!F65,0)+ROUND($C25*COM!F65,0)+ROUND('Forecast kWh'!$D25*OPA!F65,0)+ROUND($E25*IND!F65,0)+ROUND('Forecast kWh'!$F25*SL!F65,0)</f>
        <v>25966</v>
      </c>
      <c r="N25" s="1">
        <f>ROUND($B25*RES!G65,0)+ROUND($C25*COM!G65,0)+ROUND('Forecast kWh'!$D25*OPA!G65,0)+ROUND($E25*IND!G65,0)+ROUND('Forecast kWh'!$F25*SL!G65,0)</f>
        <v>1250672</v>
      </c>
      <c r="O25" s="1">
        <f>ROUND($B25*RES!H65,0)+ROUND($C25*COM!H65,0)+ROUND('Forecast kWh'!$D25*OPA!H65,0)+ROUND($E25*IND!H65,0)+ROUND('Forecast kWh'!$F25*SL!H65,0)</f>
        <v>106557984</v>
      </c>
      <c r="P25" s="1">
        <f>ROUND($B25*RES!I65,0)+ROUND($C25*COM!I65,0)+ROUND('Forecast kWh'!$D25*OPA!I65,0)+ROUND($E25*IND!I65,0)+ROUND('Forecast kWh'!$F25*SL!I65,0)</f>
        <v>18452085</v>
      </c>
      <c r="Q25" s="1">
        <f>ROUND($B25*RES!J65,0)+ROUND($C25*COM!J65,0)+ROUND('Forecast kWh'!$D25*OPA!J65,0)+ROUND($E25*IND!J65,0)+ROUND('Forecast kWh'!$F25*SL!J65,0)</f>
        <v>6473</v>
      </c>
      <c r="R25" s="4">
        <f>ROUND($B25*RES!K65,0)+ROUND($C25*COM!K65,0)+ROUND('Forecast kWh'!$D25*OPA!K65,0)+ROUND($E25*IND!K65,0)+ROUND('Forecast kWh'!$F25*SL!K65,0)</f>
        <v>0</v>
      </c>
      <c r="S25" s="4">
        <f>ROUND($B25*RES!L65,0)+ROUND($C25*COM!L65,0)+ROUND('Forecast kWh'!$D25*OPA!L65,0)+ROUND($E25*IND!L65,0)+ROUND('Forecast kWh'!$F25*SL!L65,0)</f>
        <v>0</v>
      </c>
      <c r="T25" s="1">
        <f>ROUND($B25*RES!M65,0)+ROUND($C25*COM!M65,0)+ROUND('Forecast kWh'!$D25*OPA!M65,0)+ROUND($E25*IND!M65,0)+ROUND('Forecast kWh'!$F25*SL!M65,0)</f>
        <v>421082</v>
      </c>
      <c r="U25" s="4">
        <f>ROUND($B25*RES!N65,0)+ROUND($C25*COM!N65,0)+ROUND('Forecast kWh'!$D25*OPA!N65,0)+ROUND($E25*IND!N65,0)+ROUND('Forecast kWh'!$F25*SL!N65,0)</f>
        <v>0</v>
      </c>
      <c r="V25" s="4">
        <f>ROUND($B25*RES!O65,0)+ROUND($C25*COM!O65,0)+ROUND('Forecast kWh'!$D25*OPA!O65,0)+ROUND($E25*IND!O65,0)+ROUND('Forecast kWh'!$F25*SL!O65,0)</f>
        <v>0</v>
      </c>
      <c r="W25" s="4">
        <f>ROUND($B25*RES!P65,0)+ROUND($C25*COM!P65,0)+ROUND('Forecast kWh'!$D25*OPA!P65,0)+ROUND($E25*IND!P65,0)+ROUND('Forecast kWh'!$F25*SL!P65,0)</f>
        <v>0</v>
      </c>
      <c r="X25" s="4">
        <f>ROUND($B25*RES!Q65,0)+ROUND($C25*COM!Q65,0)+ROUND('Forecast kWh'!$D25*OPA!Q65,0)+ROUND($E25*IND!Q65,0)+ROUND('Forecast kWh'!$F25*SL!Q65,0)</f>
        <v>0</v>
      </c>
      <c r="Y25" s="4">
        <f>ROUND($B25*RES!R65,0)+ROUND($C25*COM!R65,0)+ROUND('Forecast kWh'!$D25*OPA!R65,0)+ROUND($E25*IND!R65,0)+ROUND('Forecast kWh'!$F25*SL!R65,0)</f>
        <v>0</v>
      </c>
      <c r="Z25" s="2">
        <f t="shared" si="1"/>
        <v>140343746</v>
      </c>
      <c r="AA25" s="2">
        <f t="shared" si="2"/>
        <v>-1</v>
      </c>
      <c r="AB25" s="2">
        <f t="shared" si="3"/>
        <v>0</v>
      </c>
    </row>
    <row r="26" spans="1:30" x14ac:dyDescent="0.25">
      <c r="A26" s="7">
        <v>43374</v>
      </c>
      <c r="B26" s="1">
        <f>ROUND([25]Residential!O27*$B$2,0)</f>
        <v>111360525</v>
      </c>
      <c r="C26" s="1">
        <f>ROUND([25]Commercial!O27*$B$2,0)-'Fixed SL'!K34</f>
        <v>124328782</v>
      </c>
      <c r="D26" s="1">
        <f>ROUND([25]OPA!O27*$B$2,0)-'Fixed SL'!M34</f>
        <v>24670851</v>
      </c>
      <c r="E26" s="1">
        <f>ROUND([25]Industrial!O27*$B$2,0)</f>
        <v>66472253</v>
      </c>
      <c r="F26" s="1">
        <f>ROUND('[25]Other-SL+ID'!B27*$B$2,0)-'Fixed SL'!L34</f>
        <v>109549</v>
      </c>
      <c r="G26" s="2">
        <f t="shared" si="0"/>
        <v>326941960</v>
      </c>
      <c r="I26" s="1">
        <f>ROUND($B26*RES!B66,0)+ROUND($C26*COM!B66,0)+ROUND('Forecast kWh'!$D26*OPA!B66,0)+ROUND($E26*IND!B66,0)+ROUND('Forecast kWh'!$F26*SL!B66,0)</f>
        <v>112260781</v>
      </c>
      <c r="J26" s="1">
        <f>ROUND($B26*RES!C66,0)+ROUND($C26*COM!C66,0)+ROUND('Forecast kWh'!$D26*OPA!C66,0)+ROUND($E26*IND!C66,0)+ROUND('Forecast kWh'!$F26*SL!C66,0)</f>
        <v>94338309</v>
      </c>
      <c r="K26" s="1">
        <f>ROUND($B26*RES!D66,0)+ROUND($C26*COM!D66,0)+ROUND('Forecast kWh'!$D26*OPA!D66,0)+ROUND($E26*IND!D66,0)+ROUND('Forecast kWh'!$F26*SL!D66,0)</f>
        <v>1091356</v>
      </c>
      <c r="L26" s="1">
        <f>ROUND($B26*RES!E66,0)+ROUND($C26*COM!E66,0)+ROUND('Forecast kWh'!$D26*OPA!E66,0)+ROUND($E26*IND!E66,0)+ROUND('Forecast kWh'!$F26*SL!E66,0)</f>
        <v>526940</v>
      </c>
      <c r="M26" s="1">
        <f>ROUND($B26*RES!F66,0)+ROUND($C26*COM!F66,0)+ROUND('Forecast kWh'!$D26*OPA!F66,0)+ROUND($E26*IND!F66,0)+ROUND('Forecast kWh'!$F26*SL!F66,0)</f>
        <v>27077</v>
      </c>
      <c r="N26" s="1">
        <f>ROUND($B26*RES!G66,0)+ROUND($C26*COM!G66,0)+ROUND('Forecast kWh'!$D26*OPA!G66,0)+ROUND($E26*IND!G66,0)+ROUND('Forecast kWh'!$F26*SL!G66,0)</f>
        <v>1124092</v>
      </c>
      <c r="O26" s="1">
        <f>ROUND($B26*RES!H66,0)+ROUND($C26*COM!H66,0)+ROUND('Forecast kWh'!$D26*OPA!H66,0)+ROUND($E26*IND!H66,0)+ROUND('Forecast kWh'!$F26*SL!H66,0)</f>
        <v>99242798</v>
      </c>
      <c r="P26" s="1">
        <f>ROUND($B26*RES!I66,0)+ROUND($C26*COM!I66,0)+ROUND('Forecast kWh'!$D26*OPA!I66,0)+ROUND($E26*IND!I66,0)+ROUND('Forecast kWh'!$F26*SL!I66,0)</f>
        <v>17869586</v>
      </c>
      <c r="Q26" s="1">
        <f>ROUND($B26*RES!J66,0)+ROUND($C26*COM!J66,0)+ROUND('Forecast kWh'!$D26*OPA!J66,0)+ROUND($E26*IND!J66,0)+ROUND('Forecast kWh'!$F26*SL!J66,0)</f>
        <v>5114</v>
      </c>
      <c r="R26" s="4">
        <f>ROUND($B26*RES!K66,0)+ROUND($C26*COM!K66,0)+ROUND('Forecast kWh'!$D26*OPA!K66,0)+ROUND($E26*IND!K66,0)+ROUND('Forecast kWh'!$F26*SL!K66,0)</f>
        <v>0</v>
      </c>
      <c r="S26" s="4">
        <f>ROUND($B26*RES!L66,0)+ROUND($C26*COM!L66,0)+ROUND('Forecast kWh'!$D26*OPA!L66,0)+ROUND($E26*IND!L66,0)+ROUND('Forecast kWh'!$F26*SL!L66,0)</f>
        <v>0</v>
      </c>
      <c r="T26" s="1">
        <f>ROUND($B26*RES!M66,0)+ROUND($C26*COM!M66,0)+ROUND('Forecast kWh'!$D26*OPA!M66,0)+ROUND($E26*IND!M66,0)+ROUND('Forecast kWh'!$F26*SL!M66,0)</f>
        <v>455907</v>
      </c>
      <c r="U26" s="4">
        <f>ROUND($B26*RES!N66,0)+ROUND($C26*COM!N66,0)+ROUND('Forecast kWh'!$D26*OPA!N66,0)+ROUND($E26*IND!N66,0)+ROUND('Forecast kWh'!$F26*SL!N66,0)</f>
        <v>0</v>
      </c>
      <c r="V26" s="4">
        <f>ROUND($B26*RES!O66,0)+ROUND($C26*COM!O66,0)+ROUND('Forecast kWh'!$D26*OPA!O66,0)+ROUND($E26*IND!O66,0)+ROUND('Forecast kWh'!$F26*SL!O66,0)</f>
        <v>0</v>
      </c>
      <c r="W26" s="4">
        <f>ROUND($B26*RES!P66,0)+ROUND($C26*COM!P66,0)+ROUND('Forecast kWh'!$D26*OPA!P66,0)+ROUND($E26*IND!P66,0)+ROUND('Forecast kWh'!$F26*SL!P66,0)</f>
        <v>0</v>
      </c>
      <c r="X26" s="4">
        <f>ROUND($B26*RES!Q66,0)+ROUND($C26*COM!Q66,0)+ROUND('Forecast kWh'!$D26*OPA!Q66,0)+ROUND($E26*IND!Q66,0)+ROUND('Forecast kWh'!$F26*SL!Q66,0)</f>
        <v>0</v>
      </c>
      <c r="Y26" s="4">
        <f>ROUND($B26*RES!R66,0)+ROUND($C26*COM!R66,0)+ROUND('Forecast kWh'!$D26*OPA!R66,0)+ROUND($E26*IND!R66,0)+ROUND('Forecast kWh'!$F26*SL!R66,0)</f>
        <v>0</v>
      </c>
      <c r="Z26" s="2">
        <f t="shared" si="1"/>
        <v>112260781</v>
      </c>
      <c r="AA26" s="2">
        <f t="shared" si="2"/>
        <v>0</v>
      </c>
      <c r="AB26" s="2">
        <f t="shared" si="3"/>
        <v>0</v>
      </c>
    </row>
    <row r="27" spans="1:30" x14ac:dyDescent="0.25">
      <c r="A27" s="7">
        <v>43405</v>
      </c>
      <c r="B27" s="1">
        <f>ROUND([25]Residential!O28*$B$2,0)</f>
        <v>97072397</v>
      </c>
      <c r="C27" s="1">
        <f>ROUND([25]Commercial!O28*$B$2,0)-'Fixed SL'!K35</f>
        <v>112201351</v>
      </c>
      <c r="D27" s="1">
        <f>ROUND([25]OPA!O28*$B$2,0)-'Fixed SL'!M35</f>
        <v>22873075</v>
      </c>
      <c r="E27" s="1">
        <f>ROUND([25]Industrial!O28*$B$2,0)</f>
        <v>65258553</v>
      </c>
      <c r="F27" s="1">
        <f>ROUND('[25]Other-SL+ID'!B28*$B$2,0)-'Fixed SL'!L35</f>
        <v>174118</v>
      </c>
      <c r="G27" s="2">
        <f t="shared" si="0"/>
        <v>297579494</v>
      </c>
      <c r="I27" s="1">
        <f>ROUND($B27*RES!B67,0)+ROUND($C27*COM!B67,0)+ROUND('Forecast kWh'!$D27*OPA!B67,0)+ROUND($E27*IND!B67,0)+ROUND('Forecast kWh'!$F27*SL!B67,0)</f>
        <v>97984935</v>
      </c>
      <c r="J27" s="1">
        <f>ROUND($B27*RES!C67,0)+ROUND($C27*COM!C67,0)+ROUND('Forecast kWh'!$D27*OPA!C67,0)+ROUND($E27*IND!C67,0)+ROUND('Forecast kWh'!$F27*SL!C67,0)</f>
        <v>83263508</v>
      </c>
      <c r="K27" s="1">
        <f>ROUND($B27*RES!D67,0)+ROUND($C27*COM!D67,0)+ROUND('Forecast kWh'!$D27*OPA!D67,0)+ROUND($E27*IND!D67,0)+ROUND('Forecast kWh'!$F27*SL!D67,0)</f>
        <v>1006861</v>
      </c>
      <c r="L27" s="1">
        <f>ROUND($B27*RES!E67,0)+ROUND($C27*COM!E67,0)+ROUND('Forecast kWh'!$D27*OPA!E67,0)+ROUND($E27*IND!E67,0)+ROUND('Forecast kWh'!$F27*SL!E67,0)</f>
        <v>529176</v>
      </c>
      <c r="M27" s="1">
        <f>ROUND($B27*RES!F67,0)+ROUND($C27*COM!F67,0)+ROUND('Forecast kWh'!$D27*OPA!F67,0)+ROUND($E27*IND!F67,0)+ROUND('Forecast kWh'!$F27*SL!F67,0)</f>
        <v>28818</v>
      </c>
      <c r="N27" s="1">
        <f>ROUND($B27*RES!G67,0)+ROUND($C27*COM!G67,0)+ROUND('Forecast kWh'!$D27*OPA!G67,0)+ROUND($E27*IND!G67,0)+ROUND('Forecast kWh'!$F27*SL!G67,0)</f>
        <v>1003491</v>
      </c>
      <c r="O27" s="1">
        <f>ROUND($B27*RES!H67,0)+ROUND($C27*COM!H67,0)+ROUND('Forecast kWh'!$D27*OPA!H67,0)+ROUND($E27*IND!H67,0)+ROUND('Forecast kWh'!$F27*SL!H67,0)</f>
        <v>94629278</v>
      </c>
      <c r="P27" s="1">
        <f>ROUND($B27*RES!I67,0)+ROUND($C27*COM!I67,0)+ROUND('Forecast kWh'!$D27*OPA!I67,0)+ROUND($E27*IND!I67,0)+ROUND('Forecast kWh'!$F27*SL!I67,0)</f>
        <v>18639034</v>
      </c>
      <c r="Q27" s="1">
        <f>ROUND($B27*RES!J67,0)+ROUND($C27*COM!J67,0)+ROUND('Forecast kWh'!$D27*OPA!J67,0)+ROUND($E27*IND!J67,0)+ROUND('Forecast kWh'!$F27*SL!J67,0)</f>
        <v>10607</v>
      </c>
      <c r="R27" s="4">
        <f>ROUND($B27*RES!K67,0)+ROUND($C27*COM!K67,0)+ROUND('Forecast kWh'!$D27*OPA!K67,0)+ROUND($E27*IND!K67,0)+ROUND('Forecast kWh'!$F27*SL!K67,0)</f>
        <v>0</v>
      </c>
      <c r="S27" s="4">
        <f>ROUND($B27*RES!L67,0)+ROUND($C27*COM!L67,0)+ROUND('Forecast kWh'!$D27*OPA!L67,0)+ROUND($E27*IND!L67,0)+ROUND('Forecast kWh'!$F27*SL!L67,0)</f>
        <v>0</v>
      </c>
      <c r="T27" s="1">
        <f>ROUND($B27*RES!M67,0)+ROUND($C27*COM!M67,0)+ROUND('Forecast kWh'!$D27*OPA!M67,0)+ROUND($E27*IND!M67,0)+ROUND('Forecast kWh'!$F27*SL!M67,0)</f>
        <v>483787</v>
      </c>
      <c r="U27" s="4">
        <f>ROUND($B27*RES!N67,0)+ROUND($C27*COM!N67,0)+ROUND('Forecast kWh'!$D27*OPA!N67,0)+ROUND($E27*IND!N67,0)+ROUND('Forecast kWh'!$F27*SL!N67,0)</f>
        <v>0</v>
      </c>
      <c r="V27" s="4">
        <f>ROUND($B27*RES!O67,0)+ROUND($C27*COM!O67,0)+ROUND('Forecast kWh'!$D27*OPA!O67,0)+ROUND($E27*IND!O67,0)+ROUND('Forecast kWh'!$F27*SL!O67,0)</f>
        <v>0</v>
      </c>
      <c r="W27" s="4">
        <f>ROUND($B27*RES!P67,0)+ROUND($C27*COM!P67,0)+ROUND('Forecast kWh'!$D27*OPA!P67,0)+ROUND($E27*IND!P67,0)+ROUND('Forecast kWh'!$F27*SL!P67,0)</f>
        <v>0</v>
      </c>
      <c r="X27" s="4">
        <f>ROUND($B27*RES!Q67,0)+ROUND($C27*COM!Q67,0)+ROUND('Forecast kWh'!$D27*OPA!Q67,0)+ROUND($E27*IND!Q67,0)+ROUND('Forecast kWh'!$F27*SL!Q67,0)</f>
        <v>0</v>
      </c>
      <c r="Y27" s="4">
        <f>ROUND($B27*RES!R67,0)+ROUND($C27*COM!R67,0)+ROUND('Forecast kWh'!$D27*OPA!R67,0)+ROUND($E27*IND!R67,0)+ROUND('Forecast kWh'!$F27*SL!R67,0)</f>
        <v>0</v>
      </c>
      <c r="Z27" s="2">
        <f t="shared" si="1"/>
        <v>97984934</v>
      </c>
      <c r="AA27" s="2">
        <f t="shared" si="2"/>
        <v>-1</v>
      </c>
      <c r="AB27" s="2">
        <f t="shared" si="3"/>
        <v>0</v>
      </c>
    </row>
    <row r="28" spans="1:30" x14ac:dyDescent="0.25">
      <c r="A28" s="7">
        <v>43435</v>
      </c>
      <c r="B28" s="1">
        <f>ROUND([25]Residential!O29*$B$2,0)</f>
        <v>146551942</v>
      </c>
      <c r="C28" s="1">
        <f>ROUND([25]Commercial!O29*$B$2,0)-'Fixed SL'!K36</f>
        <v>123052145</v>
      </c>
      <c r="D28" s="1">
        <f>ROUND([25]OPA!O29*$B$2,0)-'Fixed SL'!M36</f>
        <v>24007694</v>
      </c>
      <c r="E28" s="1">
        <f>ROUND([25]Industrial!O29*$B$2,0)</f>
        <v>72890298</v>
      </c>
      <c r="F28" s="1">
        <f>ROUND('[25]Other-SL+ID'!B29*$B$2,0)-'Fixed SL'!L36</f>
        <v>114240</v>
      </c>
      <c r="G28" s="2">
        <f t="shared" si="0"/>
        <v>366616319</v>
      </c>
      <c r="I28" s="1">
        <f>ROUND($B28*RES!B68,0)+ROUND($C28*COM!B68,0)+ROUND('Forecast kWh'!$D28*OPA!B68,0)+ROUND($E28*IND!B68,0)+ROUND('Forecast kWh'!$F28*SL!B68,0)</f>
        <v>147769670</v>
      </c>
      <c r="J28" s="1">
        <f>ROUND($B28*RES!C68,0)+ROUND($C28*COM!C68,0)+ROUND('Forecast kWh'!$D28*OPA!C68,0)+ROUND($E28*IND!C68,0)+ROUND('Forecast kWh'!$F28*SL!C68,0)</f>
        <v>92072668</v>
      </c>
      <c r="K28" s="1">
        <f>ROUND($B28*RES!D68,0)+ROUND($C28*COM!D68,0)+ROUND('Forecast kWh'!$D28*OPA!D68,0)+ROUND($E28*IND!D68,0)+ROUND('Forecast kWh'!$F28*SL!D68,0)</f>
        <v>1368970</v>
      </c>
      <c r="L28" s="1">
        <f>ROUND($B28*RES!E68,0)+ROUND($C28*COM!E68,0)+ROUND('Forecast kWh'!$D28*OPA!E68,0)+ROUND($E28*IND!E68,0)+ROUND('Forecast kWh'!$F28*SL!E68,0)</f>
        <v>518732</v>
      </c>
      <c r="M28" s="1">
        <f>ROUND($B28*RES!F68,0)+ROUND($C28*COM!F68,0)+ROUND('Forecast kWh'!$D28*OPA!F68,0)+ROUND($E28*IND!F68,0)+ROUND('Forecast kWh'!$F28*SL!F68,0)</f>
        <v>30127</v>
      </c>
      <c r="N28" s="1">
        <f>ROUND($B28*RES!G68,0)+ROUND($C28*COM!G68,0)+ROUND('Forecast kWh'!$D28*OPA!G68,0)+ROUND($E28*IND!G68,0)+ROUND('Forecast kWh'!$F28*SL!G68,0)</f>
        <v>1023132</v>
      </c>
      <c r="O28" s="1">
        <f>ROUND($B28*RES!H68,0)+ROUND($C28*COM!H68,0)+ROUND('Forecast kWh'!$D28*OPA!H68,0)+ROUND($E28*IND!H68,0)+ROUND('Forecast kWh'!$F28*SL!H68,0)</f>
        <v>102903178</v>
      </c>
      <c r="P28" s="1">
        <f>ROUND($B28*RES!I68,0)+ROUND($C28*COM!I68,0)+ROUND('Forecast kWh'!$D28*OPA!I68,0)+ROUND($E28*IND!I68,0)+ROUND('Forecast kWh'!$F28*SL!I68,0)</f>
        <v>20456588</v>
      </c>
      <c r="Q28" s="1">
        <f>ROUND($B28*RES!J68,0)+ROUND($C28*COM!J68,0)+ROUND('Forecast kWh'!$D28*OPA!J68,0)+ROUND($E28*IND!J68,0)+ROUND('Forecast kWh'!$F28*SL!J68,0)</f>
        <v>18121</v>
      </c>
      <c r="R28" s="4">
        <f>ROUND($B28*RES!K68,0)+ROUND($C28*COM!K68,0)+ROUND('Forecast kWh'!$D28*OPA!K68,0)+ROUND($E28*IND!K68,0)+ROUND('Forecast kWh'!$F28*SL!K68,0)</f>
        <v>0</v>
      </c>
      <c r="S28" s="4">
        <f>ROUND($B28*RES!L68,0)+ROUND($C28*COM!L68,0)+ROUND('Forecast kWh'!$D28*OPA!L68,0)+ROUND($E28*IND!L68,0)+ROUND('Forecast kWh'!$F28*SL!L68,0)</f>
        <v>0</v>
      </c>
      <c r="T28" s="1">
        <f>ROUND($B28*RES!M68,0)+ROUND($C28*COM!M68,0)+ROUND('Forecast kWh'!$D28*OPA!M68,0)+ROUND($E28*IND!M68,0)+ROUND('Forecast kWh'!$F28*SL!M68,0)</f>
        <v>455134</v>
      </c>
      <c r="U28" s="4">
        <f>ROUND($B28*RES!N68,0)+ROUND($C28*COM!N68,0)+ROUND('Forecast kWh'!$D28*OPA!N68,0)+ROUND($E28*IND!N68,0)+ROUND('Forecast kWh'!$F28*SL!N68,0)</f>
        <v>0</v>
      </c>
      <c r="V28" s="4">
        <f>ROUND($B28*RES!O68,0)+ROUND($C28*COM!O68,0)+ROUND('Forecast kWh'!$D28*OPA!O68,0)+ROUND($E28*IND!O68,0)+ROUND('Forecast kWh'!$F28*SL!O68,0)</f>
        <v>0</v>
      </c>
      <c r="W28" s="4">
        <f>ROUND($B28*RES!P68,0)+ROUND($C28*COM!P68,0)+ROUND('Forecast kWh'!$D28*OPA!P68,0)+ROUND($E28*IND!P68,0)+ROUND('Forecast kWh'!$F28*SL!P68,0)</f>
        <v>0</v>
      </c>
      <c r="X28" s="4">
        <f>ROUND($B28*RES!Q68,0)+ROUND($C28*COM!Q68,0)+ROUND('Forecast kWh'!$D28*OPA!Q68,0)+ROUND($E28*IND!Q68,0)+ROUND('Forecast kWh'!$F28*SL!Q68,0)</f>
        <v>0</v>
      </c>
      <c r="Y28" s="4">
        <f>ROUND($B28*RES!R68,0)+ROUND($C28*COM!R68,0)+ROUND('Forecast kWh'!$D28*OPA!R68,0)+ROUND($E28*IND!R68,0)+ROUND('Forecast kWh'!$F28*SL!R68,0)</f>
        <v>0</v>
      </c>
      <c r="Z28" s="2">
        <f t="shared" si="1"/>
        <v>147769669</v>
      </c>
      <c r="AA28" s="2">
        <f t="shared" si="2"/>
        <v>-1</v>
      </c>
      <c r="AB28" s="2">
        <f t="shared" si="3"/>
        <v>0</v>
      </c>
    </row>
    <row r="29" spans="1:30" x14ac:dyDescent="0.25">
      <c r="A29" s="7">
        <v>43466</v>
      </c>
      <c r="B29" s="1">
        <f>ROUND([25]Residential!O30*$B$2,0)</f>
        <v>156433892</v>
      </c>
      <c r="C29" s="1">
        <f>ROUND([25]Commercial!O30*$B$2,0)-'Fixed SL'!K37</f>
        <v>127832821</v>
      </c>
      <c r="D29" s="1">
        <f>ROUND([25]OPA!O30*$B$2,0)-'Fixed SL'!M37</f>
        <v>24182645</v>
      </c>
      <c r="E29" s="1">
        <f>ROUND([25]Industrial!O30*$B$2,0)</f>
        <v>69341560</v>
      </c>
      <c r="F29" s="1">
        <f>ROUND('[25]Other-SL+ID'!B30*$B$2,0)-'Fixed SL'!L37</f>
        <v>191714</v>
      </c>
      <c r="G29" s="2">
        <f t="shared" si="0"/>
        <v>377982632</v>
      </c>
      <c r="I29" s="1">
        <f>ROUND($B29*RES!B69,0)+ROUND($C29*COM!B69,0)+ROUND('Forecast kWh'!$D29*OPA!B69,0)+ROUND($E29*IND!B69,0)+ROUND('Forecast kWh'!$F29*SL!B69,0)</f>
        <v>157857024</v>
      </c>
      <c r="J29" s="1">
        <f>ROUND($B29*RES!C69,0)+ROUND($C29*COM!C69,0)+ROUND('Forecast kWh'!$D29*OPA!C69,0)+ROUND($E29*IND!C69,0)+ROUND('Forecast kWh'!$F29*SL!C69,0)</f>
        <v>97041635</v>
      </c>
      <c r="K29" s="1">
        <f>ROUND($B29*RES!D69,0)+ROUND($C29*COM!D69,0)+ROUND('Forecast kWh'!$D29*OPA!D69,0)+ROUND($E29*IND!D69,0)+ROUND('Forecast kWh'!$F29*SL!D69,0)</f>
        <v>1612271</v>
      </c>
      <c r="L29" s="1">
        <f>ROUND($B29*RES!E69,0)+ROUND($C29*COM!E69,0)+ROUND('Forecast kWh'!$D29*OPA!E69,0)+ROUND($E29*IND!E69,0)+ROUND('Forecast kWh'!$F29*SL!E69,0)</f>
        <v>530434</v>
      </c>
      <c r="M29" s="1">
        <f>ROUND($B29*RES!F69,0)+ROUND($C29*COM!F69,0)+ROUND('Forecast kWh'!$D29*OPA!F69,0)+ROUND($E29*IND!F69,0)+ROUND('Forecast kWh'!$F29*SL!F69,0)</f>
        <v>22415</v>
      </c>
      <c r="N29" s="1">
        <f>ROUND($B29*RES!G69,0)+ROUND($C29*COM!G69,0)+ROUND('Forecast kWh'!$D29*OPA!G69,0)+ROUND($E29*IND!G69,0)+ROUND('Forecast kWh'!$F29*SL!G69,0)</f>
        <v>1119702</v>
      </c>
      <c r="O29" s="1">
        <f>ROUND($B29*RES!H69,0)+ROUND($C29*COM!H69,0)+ROUND('Forecast kWh'!$D29*OPA!H69,0)+ROUND($E29*IND!H69,0)+ROUND('Forecast kWh'!$F29*SL!H69,0)</f>
        <v>99734295</v>
      </c>
      <c r="P29" s="1">
        <f>ROUND($B29*RES!I69,0)+ROUND($C29*COM!I69,0)+ROUND('Forecast kWh'!$D29*OPA!I69,0)+ROUND($E29*IND!I69,0)+ROUND('Forecast kWh'!$F29*SL!I69,0)</f>
        <v>19587024</v>
      </c>
      <c r="Q29" s="1">
        <f>ROUND($B29*RES!J69,0)+ROUND($C29*COM!J69,0)+ROUND('Forecast kWh'!$D29*OPA!J69,0)+ROUND($E29*IND!J69,0)+ROUND('Forecast kWh'!$F29*SL!J69,0)</f>
        <v>20403</v>
      </c>
      <c r="R29" s="4">
        <f>ROUND($B29*RES!K69,0)+ROUND($C29*COM!K69,0)+ROUND('Forecast kWh'!$D29*OPA!K69,0)+ROUND($E29*IND!K69,0)+ROUND('Forecast kWh'!$F29*SL!K69,0)</f>
        <v>0</v>
      </c>
      <c r="S29" s="4">
        <f>ROUND($B29*RES!L69,0)+ROUND($C29*COM!L69,0)+ROUND('Forecast kWh'!$D29*OPA!L69,0)+ROUND($E29*IND!L69,0)+ROUND('Forecast kWh'!$F29*SL!L69,0)</f>
        <v>0</v>
      </c>
      <c r="T29" s="1">
        <f>ROUND($B29*RES!M69,0)+ROUND($C29*COM!M69,0)+ROUND('Forecast kWh'!$D29*OPA!M69,0)+ROUND($E29*IND!M69,0)+ROUND('Forecast kWh'!$F29*SL!M69,0)</f>
        <v>457431</v>
      </c>
      <c r="U29" s="4">
        <f>ROUND($B29*RES!N69,0)+ROUND($C29*COM!N69,0)+ROUND('Forecast kWh'!$D29*OPA!N69,0)+ROUND($E29*IND!N69,0)+ROUND('Forecast kWh'!$F29*SL!N69,0)</f>
        <v>0</v>
      </c>
      <c r="V29" s="4">
        <f>ROUND($B29*RES!O69,0)+ROUND($C29*COM!O69,0)+ROUND('Forecast kWh'!$D29*OPA!O69,0)+ROUND($E29*IND!O69,0)+ROUND('Forecast kWh'!$F29*SL!O69,0)</f>
        <v>0</v>
      </c>
      <c r="W29" s="4">
        <f>ROUND($B29*RES!P69,0)+ROUND($C29*COM!P69,0)+ROUND('Forecast kWh'!$D29*OPA!P69,0)+ROUND($E29*IND!P69,0)+ROUND('Forecast kWh'!$F29*SL!P69,0)</f>
        <v>0</v>
      </c>
      <c r="X29" s="4">
        <f>ROUND($B29*RES!Q69,0)+ROUND($C29*COM!Q69,0)+ROUND('Forecast kWh'!$D29*OPA!Q69,0)+ROUND($E29*IND!Q69,0)+ROUND('Forecast kWh'!$F29*SL!Q69,0)</f>
        <v>0</v>
      </c>
      <c r="Y29" s="4">
        <f>ROUND($B29*RES!R69,0)+ROUND($C29*COM!R69,0)+ROUND('Forecast kWh'!$D29*OPA!R69,0)+ROUND($E29*IND!R69,0)+ROUND('Forecast kWh'!$F29*SL!R69,0)</f>
        <v>0</v>
      </c>
      <c r="Z29" s="2">
        <f t="shared" ref="Z29:Z31" si="4">I29+AA29</f>
        <v>157857022</v>
      </c>
      <c r="AA29" s="2">
        <f t="shared" ref="AA29:AA31" si="5">G29-SUM(I29:Y29)</f>
        <v>-2</v>
      </c>
      <c r="AB29" s="2">
        <f t="shared" ref="AB29:AB31" si="6">G29-SUM(J29:Z29)</f>
        <v>0</v>
      </c>
    </row>
    <row r="30" spans="1:30" x14ac:dyDescent="0.25">
      <c r="A30" s="7">
        <v>43497</v>
      </c>
      <c r="B30" s="1">
        <f>ROUND([25]Residential!O31*$B$2,0)</f>
        <v>149083032</v>
      </c>
      <c r="C30" s="1">
        <f>ROUND([25]Commercial!O31*$B$2,0)-'Fixed SL'!K38</f>
        <v>119447569</v>
      </c>
      <c r="D30" s="1">
        <f>ROUND([25]OPA!O31*$B$2,0)-'Fixed SL'!M38</f>
        <v>22905334</v>
      </c>
      <c r="E30" s="1">
        <f>ROUND([25]Industrial!O31*$B$2,0)</f>
        <v>63022042</v>
      </c>
      <c r="F30" s="1">
        <f>ROUND('[25]Other-SL+ID'!B31*$B$2,0)-'Fixed SL'!L38</f>
        <v>163102</v>
      </c>
      <c r="G30" s="2">
        <f t="shared" si="0"/>
        <v>354621079</v>
      </c>
      <c r="I30" s="1">
        <f>ROUND($B30*RES!B70,0)+ROUND($C30*COM!B70,0)+ROUND('Forecast kWh'!$D30*OPA!B70,0)+ROUND($E30*IND!B70,0)+ROUND('Forecast kWh'!$F30*SL!B70,0)</f>
        <v>150317832</v>
      </c>
      <c r="J30" s="1">
        <f>ROUND($B30*RES!C70,0)+ROUND($C30*COM!C70,0)+ROUND('Forecast kWh'!$D30*OPA!C70,0)+ROUND($E30*IND!C70,0)+ROUND('Forecast kWh'!$F30*SL!C70,0)</f>
        <v>89687807</v>
      </c>
      <c r="K30" s="1">
        <f>ROUND($B30*RES!D70,0)+ROUND($C30*COM!D70,0)+ROUND('Forecast kWh'!$D30*OPA!D70,0)+ROUND($E30*IND!D70,0)+ROUND('Forecast kWh'!$F30*SL!D70,0)</f>
        <v>1442019</v>
      </c>
      <c r="L30" s="1">
        <f>ROUND($B30*RES!E70,0)+ROUND($C30*COM!E70,0)+ROUND('Forecast kWh'!$D30*OPA!E70,0)+ROUND($E30*IND!E70,0)+ROUND('Forecast kWh'!$F30*SL!E70,0)</f>
        <v>548966</v>
      </c>
      <c r="M30" s="1">
        <f>ROUND($B30*RES!F70,0)+ROUND($C30*COM!F70,0)+ROUND('Forecast kWh'!$D30*OPA!F70,0)+ROUND($E30*IND!F70,0)+ROUND('Forecast kWh'!$F30*SL!F70,0)</f>
        <v>21904</v>
      </c>
      <c r="N30" s="1">
        <f>ROUND($B30*RES!G70,0)+ROUND($C30*COM!G70,0)+ROUND('Forecast kWh'!$D30*OPA!G70,0)+ROUND($E30*IND!G70,0)+ROUND('Forecast kWh'!$F30*SL!G70,0)</f>
        <v>986712</v>
      </c>
      <c r="O30" s="1">
        <f>ROUND($B30*RES!H70,0)+ROUND($C30*COM!H70,0)+ROUND('Forecast kWh'!$D30*OPA!H70,0)+ROUND($E30*IND!H70,0)+ROUND('Forecast kWh'!$F30*SL!H70,0)</f>
        <v>93497338</v>
      </c>
      <c r="P30" s="1">
        <f>ROUND($B30*RES!I70,0)+ROUND($C30*COM!I70,0)+ROUND('Forecast kWh'!$D30*OPA!I70,0)+ROUND($E30*IND!I70,0)+ROUND('Forecast kWh'!$F30*SL!I70,0)</f>
        <v>17625475</v>
      </c>
      <c r="Q30" s="1">
        <f>ROUND($B30*RES!J70,0)+ROUND($C30*COM!J70,0)+ROUND('Forecast kWh'!$D30*OPA!J70,0)+ROUND($E30*IND!J70,0)+ROUND('Forecast kWh'!$F30*SL!J70,0)</f>
        <v>15411</v>
      </c>
      <c r="R30" s="4">
        <f>ROUND($B30*RES!K70,0)+ROUND($C30*COM!K70,0)+ROUND('Forecast kWh'!$D30*OPA!K70,0)+ROUND($E30*IND!K70,0)+ROUND('Forecast kWh'!$F30*SL!K70,0)</f>
        <v>0</v>
      </c>
      <c r="S30" s="4">
        <f>ROUND($B30*RES!L70,0)+ROUND($C30*COM!L70,0)+ROUND('Forecast kWh'!$D30*OPA!L70,0)+ROUND($E30*IND!L70,0)+ROUND('Forecast kWh'!$F30*SL!L70,0)</f>
        <v>0</v>
      </c>
      <c r="T30" s="1">
        <f>ROUND($B30*RES!M70,0)+ROUND($C30*COM!M70,0)+ROUND('Forecast kWh'!$D30*OPA!M70,0)+ROUND($E30*IND!M70,0)+ROUND('Forecast kWh'!$F30*SL!M70,0)</f>
        <v>477614</v>
      </c>
      <c r="U30" s="4">
        <f>ROUND($B30*RES!N70,0)+ROUND($C30*COM!N70,0)+ROUND('Forecast kWh'!$D30*OPA!N70,0)+ROUND($E30*IND!N70,0)+ROUND('Forecast kWh'!$F30*SL!N70,0)</f>
        <v>0</v>
      </c>
      <c r="V30" s="4">
        <f>ROUND($B30*RES!O70,0)+ROUND($C30*COM!O70,0)+ROUND('Forecast kWh'!$D30*OPA!O70,0)+ROUND($E30*IND!O70,0)+ROUND('Forecast kWh'!$F30*SL!O70,0)</f>
        <v>0</v>
      </c>
      <c r="W30" s="4">
        <f>ROUND($B30*RES!P70,0)+ROUND($C30*COM!P70,0)+ROUND('Forecast kWh'!$D30*OPA!P70,0)+ROUND($E30*IND!P70,0)+ROUND('Forecast kWh'!$F30*SL!P70,0)</f>
        <v>0</v>
      </c>
      <c r="X30" s="4">
        <f>ROUND($B30*RES!Q70,0)+ROUND($C30*COM!Q70,0)+ROUND('Forecast kWh'!$D30*OPA!Q70,0)+ROUND($E30*IND!Q70,0)+ROUND('Forecast kWh'!$F30*SL!Q70,0)</f>
        <v>0</v>
      </c>
      <c r="Y30" s="4">
        <f>ROUND($B30*RES!R70,0)+ROUND($C30*COM!R70,0)+ROUND('Forecast kWh'!$D30*OPA!R70,0)+ROUND($E30*IND!R70,0)+ROUND('Forecast kWh'!$F30*SL!R70,0)</f>
        <v>0</v>
      </c>
      <c r="Z30" s="2">
        <f t="shared" si="4"/>
        <v>150317833</v>
      </c>
      <c r="AA30" s="2">
        <f t="shared" si="5"/>
        <v>1</v>
      </c>
      <c r="AB30" s="2">
        <f t="shared" si="6"/>
        <v>0</v>
      </c>
      <c r="AC30" s="16">
        <f>SUM(J20:Z31)-SUM(G20:G31)</f>
        <v>0</v>
      </c>
      <c r="AD30" t="s">
        <v>60</v>
      </c>
    </row>
    <row r="31" spans="1:30" x14ac:dyDescent="0.25">
      <c r="A31" s="7">
        <v>43525</v>
      </c>
      <c r="B31" s="1">
        <f>ROUND([25]Residential!O32*$B$2,0)</f>
        <v>84178177</v>
      </c>
      <c r="C31" s="1">
        <f>ROUND([25]Commercial!O32*$B$2,0)-'Fixed SL'!K39</f>
        <v>116121123</v>
      </c>
      <c r="D31" s="1">
        <f>ROUND([25]OPA!O32*$B$2,0)-'Fixed SL'!M39</f>
        <v>22565381</v>
      </c>
      <c r="E31" s="1">
        <f>ROUND([25]Industrial!O32*$B$2,0)</f>
        <v>63966095</v>
      </c>
      <c r="F31" s="1">
        <f>ROUND('[25]Other-SL+ID'!B32*$B$2,0)-'Fixed SL'!L39</f>
        <v>117117</v>
      </c>
      <c r="G31" s="2">
        <f t="shared" si="0"/>
        <v>286947893</v>
      </c>
      <c r="I31" s="1">
        <f>ROUND($B31*RES!B71,0)+ROUND($C31*COM!B71,0)+ROUND('Forecast kWh'!$D31*OPA!B71,0)+ROUND($E31*IND!B71,0)+ROUND('Forecast kWh'!$F31*SL!B71,0)</f>
        <v>85321896</v>
      </c>
      <c r="J31" s="1">
        <f>ROUND($B31*RES!C71,0)+ROUND($C31*COM!C71,0)+ROUND('Forecast kWh'!$D31*OPA!C71,0)+ROUND($E31*IND!C71,0)+ROUND('Forecast kWh'!$F31*SL!C71,0)</f>
        <v>85733080</v>
      </c>
      <c r="K31" s="1">
        <f>ROUND($B31*RES!D71,0)+ROUND($C31*COM!D71,0)+ROUND('Forecast kWh'!$D31*OPA!D71,0)+ROUND($E31*IND!D71,0)+ROUND('Forecast kWh'!$F31*SL!D71,0)</f>
        <v>1306415</v>
      </c>
      <c r="L31" s="1">
        <f>ROUND($B31*RES!E71,0)+ROUND($C31*COM!E71,0)+ROUND('Forecast kWh'!$D31*OPA!E71,0)+ROUND($E31*IND!E71,0)+ROUND('Forecast kWh'!$F31*SL!E71,0)</f>
        <v>543948</v>
      </c>
      <c r="M31" s="1">
        <f>ROUND($B31*RES!F71,0)+ROUND($C31*COM!F71,0)+ROUND('Forecast kWh'!$D31*OPA!F71,0)+ROUND($E31*IND!F71,0)+ROUND('Forecast kWh'!$F31*SL!F71,0)</f>
        <v>20343</v>
      </c>
      <c r="N31" s="1">
        <f>ROUND($B31*RES!G71,0)+ROUND($C31*COM!G71,0)+ROUND('Forecast kWh'!$D31*OPA!G71,0)+ROUND($E31*IND!G71,0)+ROUND('Forecast kWh'!$F31*SL!G71,0)</f>
        <v>964307</v>
      </c>
      <c r="O31" s="1">
        <f>ROUND($B31*RES!H71,0)+ROUND($C31*COM!H71,0)+ROUND('Forecast kWh'!$D31*OPA!H71,0)+ROUND($E31*IND!H71,0)+ROUND('Forecast kWh'!$F31*SL!H71,0)</f>
        <v>93447880</v>
      </c>
      <c r="P31" s="1">
        <f>ROUND($B31*RES!I71,0)+ROUND($C31*COM!I71,0)+ROUND('Forecast kWh'!$D31*OPA!I71,0)+ROUND($E31*IND!I71,0)+ROUND('Forecast kWh'!$F31*SL!I71,0)</f>
        <v>19152100</v>
      </c>
      <c r="Q31" s="1">
        <f>ROUND($B31*RES!J71,0)+ROUND($C31*COM!J71,0)+ROUND('Forecast kWh'!$D31*OPA!J71,0)+ROUND($E31*IND!J71,0)+ROUND('Forecast kWh'!$F31*SL!J71,0)</f>
        <v>18424</v>
      </c>
      <c r="R31" s="4">
        <f>ROUND($B31*RES!K71,0)+ROUND($C31*COM!K71,0)+ROUND('Forecast kWh'!$D31*OPA!K71,0)+ROUND($E31*IND!K71,0)+ROUND('Forecast kWh'!$F31*SL!K71,0)</f>
        <v>0</v>
      </c>
      <c r="S31" s="4">
        <f>ROUND($B31*RES!L71,0)+ROUND($C31*COM!L71,0)+ROUND('Forecast kWh'!$D31*OPA!L71,0)+ROUND($E31*IND!L71,0)+ROUND('Forecast kWh'!$F31*SL!L71,0)</f>
        <v>0</v>
      </c>
      <c r="T31" s="1">
        <f>ROUND($B31*RES!M71,0)+ROUND($C31*COM!M71,0)+ROUND('Forecast kWh'!$D31*OPA!M71,0)+ROUND($E31*IND!M71,0)+ROUND('Forecast kWh'!$F31*SL!M71,0)</f>
        <v>439501</v>
      </c>
      <c r="U31" s="4">
        <f>ROUND($B31*RES!N71,0)+ROUND($C31*COM!N71,0)+ROUND('Forecast kWh'!$D31*OPA!N71,0)+ROUND($E31*IND!N71,0)+ROUND('Forecast kWh'!$F31*SL!N71,0)</f>
        <v>0</v>
      </c>
      <c r="V31" s="4">
        <f>ROUND($B31*RES!O71,0)+ROUND($C31*COM!O71,0)+ROUND('Forecast kWh'!$D31*OPA!O71,0)+ROUND($E31*IND!O71,0)+ROUND('Forecast kWh'!$F31*SL!O71,0)</f>
        <v>0</v>
      </c>
      <c r="W31" s="4">
        <f>ROUND($B31*RES!P71,0)+ROUND($C31*COM!P71,0)+ROUND('Forecast kWh'!$D31*OPA!P71,0)+ROUND($E31*IND!P71,0)+ROUND('Forecast kWh'!$F31*SL!P71,0)</f>
        <v>0</v>
      </c>
      <c r="X31" s="4">
        <f>ROUND($B31*RES!Q71,0)+ROUND($C31*COM!Q71,0)+ROUND('Forecast kWh'!$D31*OPA!Q71,0)+ROUND($E31*IND!Q71,0)+ROUND('Forecast kWh'!$F31*SL!Q71,0)</f>
        <v>0</v>
      </c>
      <c r="Y31" s="4">
        <f>ROUND($B31*RES!R71,0)+ROUND($C31*COM!R71,0)+ROUND('Forecast kWh'!$D31*OPA!R71,0)+ROUND($E31*IND!R71,0)+ROUND('Forecast kWh'!$F31*SL!R71,0)</f>
        <v>0</v>
      </c>
      <c r="Z31" s="2">
        <f t="shared" si="4"/>
        <v>85321895</v>
      </c>
      <c r="AA31" s="2">
        <f t="shared" si="5"/>
        <v>-1</v>
      </c>
      <c r="AB31" s="2">
        <f t="shared" si="6"/>
        <v>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1"/>
  <sheetViews>
    <sheetView workbookViewId="0"/>
  </sheetViews>
  <sheetFormatPr defaultRowHeight="15" x14ac:dyDescent="0.25"/>
  <cols>
    <col min="1" max="1" width="11" bestFit="1" customWidth="1"/>
    <col min="2" max="2" width="20.7109375" bestFit="1" customWidth="1"/>
    <col min="3" max="3" width="12.5703125" bestFit="1" customWidth="1"/>
    <col min="4" max="5" width="11.5703125" bestFit="1" customWidth="1"/>
    <col min="6" max="6" width="14" bestFit="1" customWidth="1"/>
    <col min="7" max="7" width="12.5703125" bestFit="1" customWidth="1"/>
    <col min="9" max="9" width="27.28515625" bestFit="1" customWidth="1"/>
    <col min="10" max="10" width="12.5703125" bestFit="1" customWidth="1"/>
    <col min="11" max="12" width="10.5703125" bestFit="1" customWidth="1"/>
    <col min="13" max="13" width="9" bestFit="1" customWidth="1"/>
    <col min="14" max="14" width="10.5703125" bestFit="1" customWidth="1"/>
    <col min="15" max="16" width="12.5703125" bestFit="1" customWidth="1"/>
    <col min="17" max="17" width="8" bestFit="1" customWidth="1"/>
    <col min="18" max="18" width="9" bestFit="1" customWidth="1"/>
    <col min="19" max="20" width="10.5703125" bestFit="1" customWidth="1"/>
    <col min="21" max="21" width="5.140625" bestFit="1" customWidth="1"/>
    <col min="22" max="22" width="9" bestFit="1" customWidth="1"/>
    <col min="23" max="23" width="8" bestFit="1" customWidth="1"/>
    <col min="24" max="24" width="10.5703125" bestFit="1" customWidth="1"/>
    <col min="25" max="25" width="5.140625" bestFit="1" customWidth="1"/>
    <col min="26" max="26" width="12.5703125" bestFit="1" customWidth="1"/>
    <col min="27" max="27" width="11.28515625" bestFit="1" customWidth="1"/>
    <col min="28" max="28" width="6.28515625" bestFit="1" customWidth="1"/>
    <col min="29" max="29" width="12.5703125" bestFit="1" customWidth="1"/>
  </cols>
  <sheetData>
    <row r="1" spans="1:28" ht="28.5" x14ac:dyDescent="0.45">
      <c r="A1" s="3" t="s">
        <v>66</v>
      </c>
    </row>
    <row r="2" spans="1:28" x14ac:dyDescent="0.25">
      <c r="A2" t="s">
        <v>38</v>
      </c>
      <c r="B2">
        <v>1</v>
      </c>
    </row>
    <row r="3" spans="1:28" x14ac:dyDescent="0.25">
      <c r="B3" t="s">
        <v>39</v>
      </c>
      <c r="I3" t="s">
        <v>40</v>
      </c>
      <c r="AA3" t="s">
        <v>43</v>
      </c>
    </row>
    <row r="4" spans="1:28" x14ac:dyDescent="0.25">
      <c r="A4" t="s">
        <v>21</v>
      </c>
      <c r="B4" t="s">
        <v>15</v>
      </c>
      <c r="C4" t="s">
        <v>17</v>
      </c>
      <c r="D4" t="s">
        <v>37</v>
      </c>
      <c r="E4" t="s">
        <v>18</v>
      </c>
      <c r="F4" t="s">
        <v>19</v>
      </c>
      <c r="G4" t="s">
        <v>13</v>
      </c>
      <c r="I4" t="s">
        <v>45</v>
      </c>
      <c r="J4" t="s">
        <v>23</v>
      </c>
      <c r="K4" t="s">
        <v>24</v>
      </c>
      <c r="L4" t="s">
        <v>25</v>
      </c>
      <c r="M4" t="s">
        <v>26</v>
      </c>
      <c r="N4" t="s">
        <v>27</v>
      </c>
      <c r="O4" t="s">
        <v>28</v>
      </c>
      <c r="P4" t="s">
        <v>29</v>
      </c>
      <c r="Q4" t="s">
        <v>30</v>
      </c>
      <c r="R4" t="s">
        <v>31</v>
      </c>
      <c r="S4" t="s">
        <v>14</v>
      </c>
      <c r="T4" t="s">
        <v>32</v>
      </c>
      <c r="U4" t="s">
        <v>33</v>
      </c>
      <c r="V4" t="s">
        <v>34</v>
      </c>
      <c r="W4" t="s">
        <v>35</v>
      </c>
      <c r="X4" t="s">
        <v>36</v>
      </c>
      <c r="Y4" t="s">
        <v>41</v>
      </c>
      <c r="Z4" t="s">
        <v>44</v>
      </c>
      <c r="AA4" t="s">
        <v>42</v>
      </c>
      <c r="AB4" t="s">
        <v>42</v>
      </c>
    </row>
    <row r="5" spans="1:28" x14ac:dyDescent="0.25">
      <c r="A5" s="7">
        <v>42614</v>
      </c>
      <c r="B5" s="1">
        <f>'[26]RAC KWH'!B4</f>
        <v>0</v>
      </c>
      <c r="C5" s="1">
        <f>'[26]RAC KWH'!C4</f>
        <v>0</v>
      </c>
      <c r="D5" s="1">
        <f>'[26]RAC KWH'!E4</f>
        <v>0</v>
      </c>
      <c r="E5" s="1">
        <f>'[26]RAC KWH'!D4</f>
        <v>0</v>
      </c>
      <c r="F5" s="1">
        <f>'[26]RAC KWH'!F4</f>
        <v>0</v>
      </c>
      <c r="G5" s="2">
        <f t="shared" ref="G5:G7" si="0">SUM(B5:F5)</f>
        <v>0</v>
      </c>
      <c r="H5" s="1"/>
      <c r="I5" s="1">
        <f>ROUND($B5*RES!B41,0)+ROUND($C5*COM!B89,0)+ROUND('RAC KWH'!$D5*OPA!B89,0)+ROUND($E5*IND!B41,0)+ROUND('RAC KWH'!$F5*SL!B89,0)</f>
        <v>0</v>
      </c>
      <c r="J5" s="1">
        <f>ROUND($B5*RES!C41,0)+ROUND($C5*COM!C89,0)+ROUND('RAC KWH'!$D5*OPA!C89,0)+ROUND($E5*IND!C41,0)+ROUND('RAC KWH'!$F5*SL!C89,0)</f>
        <v>0</v>
      </c>
      <c r="K5" s="1">
        <f>ROUND($B5*RES!D41,0)+ROUND($C5*COM!D89,0)+ROUND('RAC KWH'!$D5*OPA!D89,0)+ROUND($E5*IND!D41,0)+ROUND('RAC KWH'!$F5*SL!D89,0)</f>
        <v>0</v>
      </c>
      <c r="L5" s="1">
        <f>ROUND($B5*RES!E41,0)+ROUND($C5*COM!E89,0)+ROUND('RAC KWH'!$D5*OPA!E89,0)+ROUND($E5*IND!E41,0)+ROUND('RAC KWH'!$F5*SL!E89,0)</f>
        <v>0</v>
      </c>
      <c r="M5" s="1">
        <f>ROUND($B5*RES!F41,0)+ROUND($C5*COM!F89,0)+ROUND('RAC KWH'!$D5*OPA!F89,0)+ROUND($E5*IND!F41,0)+ROUND('RAC KWH'!$F5*SL!F89,0)</f>
        <v>0</v>
      </c>
      <c r="N5" s="1">
        <f>ROUND($B5*RES!G41,0)+ROUND($C5*COM!G89,0)+ROUND('RAC KWH'!$D5*OPA!G89,0)+ROUND($E5*IND!G41,0)+ROUND('RAC KWH'!$F5*SL!G89,0)</f>
        <v>0</v>
      </c>
      <c r="O5" s="1">
        <f>ROUND($B5*RES!H41,0)+ROUND($C5*COM!H89,0)+ROUND('RAC KWH'!$D5*OPA!H89,0)+ROUND($E5*IND!H41,0)+ROUND('RAC KWH'!$F5*SL!H89,0)</f>
        <v>0</v>
      </c>
      <c r="P5" s="1">
        <f>ROUND($B5*RES!I41,0)+ROUND($C5*COM!I89,0)+ROUND('RAC KWH'!$D5*OPA!I89,0)+ROUND($E5*IND!I41,0)+ROUND('RAC KWH'!$F5*SL!I89,0)</f>
        <v>0</v>
      </c>
      <c r="Q5" s="1">
        <f>ROUND($B5*RES!J41,0)+ROUND($C5*COM!J89,0)+ROUND('RAC KWH'!$D5*OPA!J89,0)+ROUND($E5*IND!J41,0)+ROUND('RAC KWH'!$F5*SL!J89,0)</f>
        <v>0</v>
      </c>
      <c r="R5" s="1">
        <f>ROUND($B5*RES!K41,0)+ROUND($C5*COM!K89,0)+ROUND('RAC KWH'!$D5*OPA!K89,0)+ROUND($E5*IND!K41,0)+ROUND('RAC KWH'!$F5*SL!K89,0)</f>
        <v>0</v>
      </c>
      <c r="S5" s="1">
        <f>ROUND($B5*RES!L41,0)+ROUND($C5*COM!L89,0)+ROUND('RAC KWH'!$D5*OPA!L89,0)+ROUND($E5*IND!L41,0)+ROUND('RAC KWH'!$F5*SL!L89,0)</f>
        <v>0</v>
      </c>
      <c r="T5" s="1">
        <f>ROUND($B5*RES!M41,0)+ROUND($C5*COM!M89,0)+ROUND('RAC KWH'!$D5*OPA!M89,0)+ROUND($E5*IND!M41,0)+ROUND('RAC KWH'!$F5*SL!M89,0)</f>
        <v>0</v>
      </c>
      <c r="U5" s="1">
        <f>ROUND($B5*RES!N41,0)+ROUND($C5*COM!N89,0)+ROUND('RAC KWH'!$D5*OPA!N89,0)+ROUND($E5*IND!N41,0)+ROUND('RAC KWH'!$F5*SL!N89,0)</f>
        <v>0</v>
      </c>
      <c r="V5" s="1">
        <f>ROUND($B5*RES!O41,0)+ROUND($C5*COM!O89,0)+ROUND('RAC KWH'!$D5*OPA!O89,0)+ROUND($E5*IND!O41,0)+ROUND('RAC KWH'!$F5*SL!O89,0)</f>
        <v>0</v>
      </c>
      <c r="W5" s="1">
        <f>ROUND($B5*RES!P41,0)+ROUND($C5*COM!P89,0)+ROUND('RAC KWH'!$D5*OPA!P89,0)+ROUND($E5*IND!P41,0)+ROUND('RAC KWH'!$F5*SL!P89,0)</f>
        <v>0</v>
      </c>
      <c r="X5" s="1">
        <f>ROUND($B5*RES!Q41,0)+ROUND($C5*COM!Q89,0)+ROUND('RAC KWH'!$D5*OPA!Q89,0)+ROUND($E5*IND!Q41,0)+ROUND('RAC KWH'!$F5*SL!Q89,0)</f>
        <v>0</v>
      </c>
      <c r="Y5" s="1">
        <f>ROUND($B5*RES!R41,0)+ROUND($C5*COM!R89,0)+ROUND('RAC KWH'!$D5*OPA!R89,0)+ROUND($E5*IND!R41,0)+ROUND('RAC KWH'!$F5*SL!R89,0)</f>
        <v>0</v>
      </c>
      <c r="Z5" s="2">
        <f>I5+AA5</f>
        <v>0</v>
      </c>
      <c r="AA5" s="2">
        <f>G5-SUM(I5:Y5)</f>
        <v>0</v>
      </c>
      <c r="AB5" s="2">
        <f>G5-SUM(J5:Z5)</f>
        <v>0</v>
      </c>
    </row>
    <row r="6" spans="1:28" x14ac:dyDescent="0.25">
      <c r="A6" s="7">
        <v>42644</v>
      </c>
      <c r="B6" s="1">
        <f>'[26]RAC KWH'!B5</f>
        <v>0</v>
      </c>
      <c r="C6" s="1">
        <f>'[26]RAC KWH'!C5</f>
        <v>0</v>
      </c>
      <c r="D6" s="1">
        <f>'[26]RAC KWH'!E5</f>
        <v>0</v>
      </c>
      <c r="E6" s="1">
        <f>'[26]RAC KWH'!D5</f>
        <v>0</v>
      </c>
      <c r="F6" s="1">
        <f>'[26]RAC KWH'!F5</f>
        <v>0</v>
      </c>
      <c r="G6" s="2">
        <f t="shared" si="0"/>
        <v>0</v>
      </c>
      <c r="H6" s="1"/>
      <c r="I6" s="1">
        <f>ROUND($B6*RES!B42,0)+ROUND($C6*COM!B90,0)+ROUND('RAC KWH'!$D6*OPA!B90,0)+ROUND($E6*IND!B42,0)+ROUND('RAC KWH'!$F6*SL!B90,0)</f>
        <v>0</v>
      </c>
      <c r="J6" s="1">
        <f>ROUND($B6*RES!C42,0)+ROUND($C6*COM!C90,0)+ROUND('RAC KWH'!$D6*OPA!C90,0)+ROUND($E6*IND!C42,0)+ROUND('RAC KWH'!$F6*SL!C90,0)</f>
        <v>0</v>
      </c>
      <c r="K6" s="1">
        <f>ROUND($B6*RES!D42,0)+ROUND($C6*COM!D90,0)+ROUND('RAC KWH'!$D6*OPA!D90,0)+ROUND($E6*IND!D42,0)+ROUND('RAC KWH'!$F6*SL!D90,0)</f>
        <v>0</v>
      </c>
      <c r="L6" s="1">
        <f>ROUND($B6*RES!E42,0)+ROUND($C6*COM!E90,0)+ROUND('RAC KWH'!$D6*OPA!E90,0)+ROUND($E6*IND!E42,0)+ROUND('RAC KWH'!$F6*SL!E90,0)</f>
        <v>0</v>
      </c>
      <c r="M6" s="1">
        <f>ROUND($B6*RES!F42,0)+ROUND($C6*COM!F90,0)+ROUND('RAC KWH'!$D6*OPA!F90,0)+ROUND($E6*IND!F42,0)+ROUND('RAC KWH'!$F6*SL!F90,0)</f>
        <v>0</v>
      </c>
      <c r="N6" s="1">
        <f>ROUND($B6*RES!G42,0)+ROUND($C6*COM!G90,0)+ROUND('RAC KWH'!$D6*OPA!G90,0)+ROUND($E6*IND!G42,0)+ROUND('RAC KWH'!$F6*SL!G90,0)</f>
        <v>0</v>
      </c>
      <c r="O6" s="1">
        <f>ROUND($B6*RES!H42,0)+ROUND($C6*COM!H90,0)+ROUND('RAC KWH'!$D6*OPA!H90,0)+ROUND($E6*IND!H42,0)+ROUND('RAC KWH'!$F6*SL!H90,0)</f>
        <v>0</v>
      </c>
      <c r="P6" s="1">
        <f>ROUND($B6*RES!I42,0)+ROUND($C6*COM!I90,0)+ROUND('RAC KWH'!$D6*OPA!I90,0)+ROUND($E6*IND!I42,0)+ROUND('RAC KWH'!$F6*SL!I90,0)</f>
        <v>0</v>
      </c>
      <c r="Q6" s="1">
        <f>ROUND($B6*RES!J42,0)+ROUND($C6*COM!J90,0)+ROUND('RAC KWH'!$D6*OPA!J90,0)+ROUND($E6*IND!J42,0)+ROUND('RAC KWH'!$F6*SL!J90,0)</f>
        <v>0</v>
      </c>
      <c r="R6" s="1">
        <f>ROUND($B6*RES!K42,0)+ROUND($C6*COM!K90,0)+ROUND('RAC KWH'!$D6*OPA!K90,0)+ROUND($E6*IND!K42,0)+ROUND('RAC KWH'!$F6*SL!K90,0)</f>
        <v>0</v>
      </c>
      <c r="S6" s="1">
        <f>ROUND($B6*RES!L42,0)+ROUND($C6*COM!L90,0)+ROUND('RAC KWH'!$D6*OPA!L90,0)+ROUND($E6*IND!L42,0)+ROUND('RAC KWH'!$F6*SL!L90,0)</f>
        <v>0</v>
      </c>
      <c r="T6" s="1">
        <f>ROUND($B6*RES!M42,0)+ROUND($C6*COM!M90,0)+ROUND('RAC KWH'!$D6*OPA!M90,0)+ROUND($E6*IND!M42,0)+ROUND('RAC KWH'!$F6*SL!M90,0)</f>
        <v>0</v>
      </c>
      <c r="U6" s="1">
        <f>ROUND($B6*RES!N42,0)+ROUND($C6*COM!N90,0)+ROUND('RAC KWH'!$D6*OPA!N90,0)+ROUND($E6*IND!N42,0)+ROUND('RAC KWH'!$F6*SL!N90,0)</f>
        <v>0</v>
      </c>
      <c r="V6" s="1">
        <f>ROUND($B6*RES!O42,0)+ROUND($C6*COM!O90,0)+ROUND('RAC KWH'!$D6*OPA!O90,0)+ROUND($E6*IND!O42,0)+ROUND('RAC KWH'!$F6*SL!O90,0)</f>
        <v>0</v>
      </c>
      <c r="W6" s="1">
        <f>ROUND($B6*RES!P42,0)+ROUND($C6*COM!P90,0)+ROUND('RAC KWH'!$D6*OPA!P90,0)+ROUND($E6*IND!P42,0)+ROUND('RAC KWH'!$F6*SL!P90,0)</f>
        <v>0</v>
      </c>
      <c r="X6" s="1">
        <f>ROUND($B6*RES!Q42,0)+ROUND($C6*COM!Q90,0)+ROUND('RAC KWH'!$D6*OPA!Q90,0)+ROUND($E6*IND!Q42,0)+ROUND('RAC KWH'!$F6*SL!Q90,0)</f>
        <v>0</v>
      </c>
      <c r="Y6" s="1">
        <f>ROUND($B6*RES!R42,0)+ROUND($C6*COM!R90,0)+ROUND('RAC KWH'!$D6*OPA!R90,0)+ROUND($E6*IND!R42,0)+ROUND('RAC KWH'!$F6*SL!R90,0)</f>
        <v>0</v>
      </c>
      <c r="Z6" s="2">
        <f t="shared" ref="Z6:Z19" si="1">I6+AA6</f>
        <v>0</v>
      </c>
      <c r="AA6" s="2">
        <f t="shared" ref="AA6:AA16" si="2">G6-SUM(I6:Y6)</f>
        <v>0</v>
      </c>
      <c r="AB6" s="2">
        <f t="shared" ref="AB6:AB16" si="3">G6-SUM(J6:Z6)</f>
        <v>0</v>
      </c>
    </row>
    <row r="7" spans="1:28" x14ac:dyDescent="0.25">
      <c r="A7" s="7">
        <v>42675</v>
      </c>
      <c r="B7" s="1">
        <f>'[26]RAC KWH'!B6</f>
        <v>0</v>
      </c>
      <c r="C7" s="1">
        <f>'[26]RAC KWH'!C6</f>
        <v>0</v>
      </c>
      <c r="D7" s="1">
        <f>'[26]RAC KWH'!E6</f>
        <v>0</v>
      </c>
      <c r="E7" s="1">
        <f>'[26]RAC KWH'!D6</f>
        <v>0</v>
      </c>
      <c r="F7" s="1">
        <f>'[26]RAC KWH'!F6</f>
        <v>0</v>
      </c>
      <c r="G7" s="2">
        <f t="shared" si="0"/>
        <v>0</v>
      </c>
      <c r="H7" s="1"/>
      <c r="I7" s="1">
        <f>ROUND($B7*RES!B43,0)+ROUND($C7*COM!B91,0)+ROUND('RAC KWH'!$D7*OPA!B91,0)+ROUND($E7*IND!B43,0)+ROUND('RAC KWH'!$F7*SL!B91,0)</f>
        <v>0</v>
      </c>
      <c r="J7" s="1">
        <f>ROUND($B7*RES!C43,0)+ROUND($C7*COM!C91,0)+ROUND('RAC KWH'!$D7*OPA!C91,0)+ROUND($E7*IND!C43,0)+ROUND('RAC KWH'!$F7*SL!C91,0)</f>
        <v>0</v>
      </c>
      <c r="K7" s="1">
        <f>ROUND($B7*RES!D43,0)+ROUND($C7*COM!D91,0)+ROUND('RAC KWH'!$D7*OPA!D91,0)+ROUND($E7*IND!D43,0)+ROUND('RAC KWH'!$F7*SL!D91,0)</f>
        <v>0</v>
      </c>
      <c r="L7" s="1">
        <f>ROUND($B7*RES!E43,0)+ROUND($C7*COM!E91,0)+ROUND('RAC KWH'!$D7*OPA!E91,0)+ROUND($E7*IND!E43,0)+ROUND('RAC KWH'!$F7*SL!E91,0)</f>
        <v>0</v>
      </c>
      <c r="M7" s="1">
        <f>ROUND($B7*RES!F43,0)+ROUND($C7*COM!F91,0)+ROUND('RAC KWH'!$D7*OPA!F91,0)+ROUND($E7*IND!F43,0)+ROUND('RAC KWH'!$F7*SL!F91,0)</f>
        <v>0</v>
      </c>
      <c r="N7" s="1">
        <f>ROUND($B7*RES!G43,0)+ROUND($C7*COM!G91,0)+ROUND('RAC KWH'!$D7*OPA!G91,0)+ROUND($E7*IND!G43,0)+ROUND('RAC KWH'!$F7*SL!G91,0)</f>
        <v>0</v>
      </c>
      <c r="O7" s="1">
        <f>ROUND($B7*RES!H43,0)+ROUND($C7*COM!H91,0)+ROUND('RAC KWH'!$D7*OPA!H91,0)+ROUND($E7*IND!H43,0)+ROUND('RAC KWH'!$F7*SL!H91,0)</f>
        <v>0</v>
      </c>
      <c r="P7" s="1">
        <f>ROUND($B7*RES!I43,0)+ROUND($C7*COM!I91,0)+ROUND('RAC KWH'!$D7*OPA!I91,0)+ROUND($E7*IND!I43,0)+ROUND('RAC KWH'!$F7*SL!I91,0)</f>
        <v>0</v>
      </c>
      <c r="Q7" s="1">
        <f>ROUND($B7*RES!J43,0)+ROUND($C7*COM!J91,0)+ROUND('RAC KWH'!$D7*OPA!J91,0)+ROUND($E7*IND!J43,0)+ROUND('RAC KWH'!$F7*SL!J91,0)</f>
        <v>0</v>
      </c>
      <c r="R7" s="1">
        <f>ROUND($B7*RES!K43,0)+ROUND($C7*COM!K91,0)+ROUND('RAC KWH'!$D7*OPA!K91,0)+ROUND($E7*IND!K43,0)+ROUND('RAC KWH'!$F7*SL!K91,0)</f>
        <v>0</v>
      </c>
      <c r="S7" s="1">
        <f>ROUND($B7*RES!L43,0)+ROUND($C7*COM!L91,0)+ROUND('RAC KWH'!$D7*OPA!L91,0)+ROUND($E7*IND!L43,0)+ROUND('RAC KWH'!$F7*SL!L91,0)</f>
        <v>0</v>
      </c>
      <c r="T7" s="1">
        <f>ROUND($B7*RES!M43,0)+ROUND($C7*COM!M91,0)+ROUND('RAC KWH'!$D7*OPA!M91,0)+ROUND($E7*IND!M43,0)+ROUND('RAC KWH'!$F7*SL!M91,0)</f>
        <v>0</v>
      </c>
      <c r="U7" s="1">
        <f>ROUND($B7*RES!N43,0)+ROUND($C7*COM!N91,0)+ROUND('RAC KWH'!$D7*OPA!N91,0)+ROUND($E7*IND!N43,0)+ROUND('RAC KWH'!$F7*SL!N91,0)</f>
        <v>0</v>
      </c>
      <c r="V7" s="1">
        <f>ROUND($B7*RES!O43,0)+ROUND($C7*COM!O91,0)+ROUND('RAC KWH'!$D7*OPA!O91,0)+ROUND($E7*IND!O43,0)+ROUND('RAC KWH'!$F7*SL!O91,0)</f>
        <v>0</v>
      </c>
      <c r="W7" s="1">
        <f>ROUND($B7*RES!P43,0)+ROUND($C7*COM!P91,0)+ROUND('RAC KWH'!$D7*OPA!P91,0)+ROUND($E7*IND!P43,0)+ROUND('RAC KWH'!$F7*SL!P91,0)</f>
        <v>0</v>
      </c>
      <c r="X7" s="1">
        <f>ROUND($B7*RES!Q43,0)+ROUND($C7*COM!Q91,0)+ROUND('RAC KWH'!$D7*OPA!Q91,0)+ROUND($E7*IND!Q43,0)+ROUND('RAC KWH'!$F7*SL!Q91,0)</f>
        <v>0</v>
      </c>
      <c r="Y7" s="1">
        <f>ROUND($B7*RES!R43,0)+ROUND($C7*COM!R91,0)+ROUND('RAC KWH'!$D7*OPA!R91,0)+ROUND($E7*IND!R43,0)+ROUND('RAC KWH'!$F7*SL!R91,0)</f>
        <v>0</v>
      </c>
      <c r="Z7" s="2">
        <f t="shared" si="1"/>
        <v>0</v>
      </c>
      <c r="AA7" s="2">
        <f t="shared" si="2"/>
        <v>0</v>
      </c>
      <c r="AB7" s="2">
        <f t="shared" si="3"/>
        <v>0</v>
      </c>
    </row>
    <row r="8" spans="1:28" x14ac:dyDescent="0.25">
      <c r="A8" s="7">
        <v>42705</v>
      </c>
      <c r="B8" s="1">
        <f>'[26]RAC KWH'!B7</f>
        <v>126293795</v>
      </c>
      <c r="C8" s="1">
        <f>'[26]RAC KWH'!C7</f>
        <v>123799146</v>
      </c>
      <c r="D8" s="1">
        <f>'[26]RAC KWH'!E7</f>
        <v>24304353</v>
      </c>
      <c r="E8" s="1">
        <f>'[26]RAC KWH'!D7</f>
        <v>68551298</v>
      </c>
      <c r="F8" s="1">
        <f>'[26]RAC KWH'!F7</f>
        <v>1314287</v>
      </c>
      <c r="G8" s="2">
        <f>SUM(B8:F8)</f>
        <v>344262879</v>
      </c>
      <c r="H8" s="1"/>
      <c r="I8" s="1">
        <f>ROUND($B8*RES!B44,0)+ROUND($C8*COM!B92,0)+ROUND('RAC KWH'!$D8*OPA!B92,0)+ROUND($E8*IND!B44,0)+ROUND('RAC KWH'!$F8*SL!B92,0)</f>
        <v>127530603</v>
      </c>
      <c r="J8" s="1">
        <f>ROUND($B8*RES!C44,0)+ROUND($C8*COM!C92,0)+ROUND('RAC KWH'!$D8*OPA!C92,0)+ROUND($E8*IND!C44,0)+ROUND('RAC KWH'!$F8*SL!C92,0)</f>
        <v>92334325</v>
      </c>
      <c r="K8" s="1">
        <f>ROUND($B8*RES!D44,0)+ROUND($C8*COM!D92,0)+ROUND('RAC KWH'!$D8*OPA!D92,0)+ROUND($E8*IND!D44,0)+ROUND('RAC KWH'!$F8*SL!D92,0)</f>
        <v>1383469</v>
      </c>
      <c r="L8" s="1">
        <f>ROUND($B8*RES!E44,0)+ROUND($C8*COM!E92,0)+ROUND('RAC KWH'!$D8*OPA!E92,0)+ROUND($E8*IND!E44,0)+ROUND('RAC KWH'!$F8*SL!E92,0)</f>
        <v>521864</v>
      </c>
      <c r="M8" s="1">
        <f>ROUND($B8*RES!F44,0)+ROUND($C8*COM!F92,0)+ROUND('RAC KWH'!$D8*OPA!F92,0)+ROUND($E8*IND!F44,0)+ROUND('RAC KWH'!$F8*SL!F92,0)</f>
        <v>30498</v>
      </c>
      <c r="N8" s="1">
        <f>ROUND($B8*RES!G44,0)+ROUND($C8*COM!G92,0)+ROUND('RAC KWH'!$D8*OPA!G92,0)+ROUND($E8*IND!G44,0)+ROUND('RAC KWH'!$F8*SL!G92,0)</f>
        <v>1017380</v>
      </c>
      <c r="O8" s="1">
        <f>ROUND($B8*RES!H44,0)+ROUND($C8*COM!H92,0)+ROUND('RAC KWH'!$D8*OPA!H92,0)+ROUND($E8*IND!H44,0)+ROUND('RAC KWH'!$F8*SL!H92,0)</f>
        <v>100286696</v>
      </c>
      <c r="P8" s="1">
        <f>ROUND($B8*RES!I44,0)+ROUND($C8*COM!I92,0)+ROUND('RAC KWH'!$D8*OPA!I92,0)+ROUND($E8*IND!I44,0)+ROUND('RAC KWH'!$F8*SL!I92,0)</f>
        <v>19548690</v>
      </c>
      <c r="Q8" s="1">
        <f>ROUND($B8*RES!J44,0)+ROUND($C8*COM!J92,0)+ROUND('RAC KWH'!$D8*OPA!J92,0)+ROUND($E8*IND!J44,0)+ROUND('RAC KWH'!$F8*SL!J92,0)</f>
        <v>18344</v>
      </c>
      <c r="R8" s="1">
        <f>ROUND($B8*RES!K44,0)+ROUND($C8*COM!K92,0)+ROUND('RAC KWH'!$D8*OPA!K92,0)+ROUND($E8*IND!K44,0)+ROUND('RAC KWH'!$F8*SL!K92,0)</f>
        <v>119497</v>
      </c>
      <c r="S8" s="1">
        <f>ROUND($B8*RES!L44,0)+ROUND($C8*COM!L92,0)+ROUND('RAC KWH'!$D8*OPA!L92,0)+ROUND($E8*IND!L44,0)+ROUND('RAC KWH'!$F8*SL!L92,0)</f>
        <v>829968</v>
      </c>
      <c r="T8" s="1">
        <f>ROUND($B8*RES!M44,0)+ROUND($C8*COM!M92,0)+ROUND('RAC KWH'!$D8*OPA!M92,0)+ROUND($E8*IND!M44,0)+ROUND('RAC KWH'!$F8*SL!M92,0)</f>
        <v>476383</v>
      </c>
      <c r="U8" s="1">
        <f>ROUND($B8*RES!N44,0)+ROUND($C8*COM!N92,0)+ROUND('RAC KWH'!$D8*OPA!N92,0)+ROUND($E8*IND!N44,0)+ROUND('RAC KWH'!$F8*SL!N92,0)</f>
        <v>0</v>
      </c>
      <c r="V8" s="1">
        <f>ROUND($B8*RES!O44,0)+ROUND($C8*COM!O92,0)+ROUND('RAC KWH'!$D8*OPA!O92,0)+ROUND($E8*IND!O44,0)+ROUND('RAC KWH'!$F8*SL!O92,0)</f>
        <v>33824</v>
      </c>
      <c r="W8" s="1">
        <f>ROUND($B8*RES!P44,0)+ROUND($C8*COM!P92,0)+ROUND('RAC KWH'!$D8*OPA!P92,0)+ROUND($E8*IND!P44,0)+ROUND('RAC KWH'!$F8*SL!P92,0)</f>
        <v>8146</v>
      </c>
      <c r="X8" s="1">
        <f>ROUND($B8*RES!Q44,0)+ROUND($C8*COM!Q92,0)+ROUND('RAC KWH'!$D8*OPA!Q92,0)+ROUND($E8*IND!Q44,0)+ROUND('RAC KWH'!$F8*SL!Q92,0)</f>
        <v>123191</v>
      </c>
      <c r="Y8" s="1">
        <f>ROUND($B8*RES!R44,0)+ROUND($C8*COM!R92,0)+ROUND('RAC KWH'!$D8*OPA!R92,0)+ROUND($E8*IND!R44,0)+ROUND('RAC KWH'!$F8*SL!R92,0)</f>
        <v>0</v>
      </c>
      <c r="Z8" s="2">
        <f t="shared" si="1"/>
        <v>127530604</v>
      </c>
      <c r="AA8" s="2">
        <f>G8-SUM(I8:Y8)</f>
        <v>1</v>
      </c>
      <c r="AB8" s="2">
        <f t="shared" si="3"/>
        <v>0</v>
      </c>
    </row>
    <row r="9" spans="1:28" x14ac:dyDescent="0.25">
      <c r="A9" s="7">
        <v>42736</v>
      </c>
      <c r="B9" s="1">
        <f>'[26]RAC KWH'!B8</f>
        <v>152260687</v>
      </c>
      <c r="C9" s="1">
        <f>'[26]RAC KWH'!C8</f>
        <v>125774982</v>
      </c>
      <c r="D9" s="1">
        <f>'[26]RAC KWH'!E8</f>
        <v>24592459</v>
      </c>
      <c r="E9" s="1">
        <f>'[26]RAC KWH'!D8</f>
        <v>63354620</v>
      </c>
      <c r="F9" s="1">
        <f>'[26]RAC KWH'!F8</f>
        <v>1285611</v>
      </c>
      <c r="G9" s="2">
        <f t="shared" ref="G9:G19" si="4">SUM(B9:F9)</f>
        <v>367268359</v>
      </c>
      <c r="H9" s="1"/>
      <c r="I9" s="1">
        <f>ROUND($B9*RES!B45,0)+ROUND($C9*COM!B93,0)+ROUND('RAC KWH'!$D9*OPA!B93,0)+ROUND($E9*IND!B45,0)+ROUND('RAC KWH'!$F9*SL!B93,0)</f>
        <v>153661300</v>
      </c>
      <c r="J9" s="1">
        <f>ROUND($B9*RES!C45,0)+ROUND($C9*COM!C93,0)+ROUND('RAC KWH'!$D9*OPA!C93,0)+ROUND($E9*IND!C45,0)+ROUND('RAC KWH'!$F9*SL!C93,0)</f>
        <v>95355290</v>
      </c>
      <c r="K9" s="1">
        <f>ROUND($B9*RES!D45,0)+ROUND($C9*COM!D93,0)+ROUND('RAC KWH'!$D9*OPA!D93,0)+ROUND($E9*IND!D45,0)+ROUND('RAC KWH'!$F9*SL!D93,0)</f>
        <v>1622508</v>
      </c>
      <c r="L9" s="1">
        <f>ROUND($B9*RES!E45,0)+ROUND($C9*COM!E93,0)+ROUND('RAC KWH'!$D9*OPA!E93,0)+ROUND($E9*IND!E45,0)+ROUND('RAC KWH'!$F9*SL!E93,0)</f>
        <v>522311</v>
      </c>
      <c r="M9" s="1">
        <f>ROUND($B9*RES!F45,0)+ROUND($C9*COM!F93,0)+ROUND('RAC KWH'!$D9*OPA!F93,0)+ROUND($E9*IND!F45,0)+ROUND('RAC KWH'!$F9*SL!F93,0)</f>
        <v>22791</v>
      </c>
      <c r="N9" s="1">
        <f>ROUND($B9*RES!G45,0)+ROUND($C9*COM!G93,0)+ROUND('RAC KWH'!$D9*OPA!G93,0)+ROUND($E9*IND!G45,0)+ROUND('RAC KWH'!$F9*SL!G93,0)</f>
        <v>1107629</v>
      </c>
      <c r="O9" s="1">
        <f>ROUND($B9*RES!H45,0)+ROUND($C9*COM!H93,0)+ROUND('RAC KWH'!$D9*OPA!H93,0)+ROUND($E9*IND!H45,0)+ROUND('RAC KWH'!$F9*SL!H93,0)</f>
        <v>95067546</v>
      </c>
      <c r="P9" s="1">
        <f>ROUND($B9*RES!I45,0)+ROUND($C9*COM!I93,0)+ROUND('RAC KWH'!$D9*OPA!I93,0)+ROUND($E9*IND!I45,0)+ROUND('RAC KWH'!$F9*SL!I93,0)</f>
        <v>18335705</v>
      </c>
      <c r="Q9" s="1">
        <f>ROUND($B9*RES!J45,0)+ROUND($C9*COM!J93,0)+ROUND('RAC KWH'!$D9*OPA!J93,0)+ROUND($E9*IND!J45,0)+ROUND('RAC KWH'!$F9*SL!J93,0)</f>
        <v>20748</v>
      </c>
      <c r="R9" s="1">
        <f>ROUND($B9*RES!K45,0)+ROUND($C9*COM!K93,0)+ROUND('RAC KWH'!$D9*OPA!K93,0)+ROUND($E9*IND!K45,0)+ROUND('RAC KWH'!$F9*SL!K93,0)</f>
        <v>118765</v>
      </c>
      <c r="S9" s="1">
        <f>ROUND($B9*RES!L45,0)+ROUND($C9*COM!L93,0)+ROUND('RAC KWH'!$D9*OPA!L93,0)+ROUND($E9*IND!L45,0)+ROUND('RAC KWH'!$F9*SL!L93,0)</f>
        <v>811915</v>
      </c>
      <c r="T9" s="1">
        <f>ROUND($B9*RES!M45,0)+ROUND($C9*COM!M93,0)+ROUND('RAC KWH'!$D9*OPA!M93,0)+ROUND($E9*IND!M45,0)+ROUND('RAC KWH'!$F9*SL!M93,0)</f>
        <v>458237</v>
      </c>
      <c r="U9" s="1">
        <f>ROUND($B9*RES!N45,0)+ROUND($C9*COM!N93,0)+ROUND('RAC KWH'!$D9*OPA!N93,0)+ROUND($E9*IND!N45,0)+ROUND('RAC KWH'!$F9*SL!N93,0)</f>
        <v>0</v>
      </c>
      <c r="V9" s="1">
        <f>ROUND($B9*RES!O45,0)+ROUND($C9*COM!O93,0)+ROUND('RAC KWH'!$D9*OPA!O93,0)+ROUND($E9*IND!O45,0)+ROUND('RAC KWH'!$F9*SL!O93,0)</f>
        <v>33467</v>
      </c>
      <c r="W9" s="1">
        <f>ROUND($B9*RES!P45,0)+ROUND($C9*COM!P93,0)+ROUND('RAC KWH'!$D9*OPA!P93,0)+ROUND($E9*IND!P45,0)+ROUND('RAC KWH'!$F9*SL!P93,0)</f>
        <v>8060</v>
      </c>
      <c r="X9" s="1">
        <f>ROUND($B9*RES!Q45,0)+ROUND($C9*COM!Q93,0)+ROUND('RAC KWH'!$D9*OPA!Q93,0)+ROUND($E9*IND!Q45,0)+ROUND('RAC KWH'!$F9*SL!Q93,0)</f>
        <v>122088</v>
      </c>
      <c r="Y9" s="1">
        <f>ROUND($B9*RES!R45,0)+ROUND($C9*COM!R93,0)+ROUND('RAC KWH'!$D9*OPA!R93,0)+ROUND($E9*IND!R45,0)+ROUND('RAC KWH'!$F9*SL!R93,0)</f>
        <v>0</v>
      </c>
      <c r="Z9" s="2">
        <f t="shared" si="1"/>
        <v>153661299</v>
      </c>
      <c r="AA9" s="2">
        <f t="shared" si="2"/>
        <v>-1</v>
      </c>
      <c r="AB9" s="2">
        <f t="shared" si="3"/>
        <v>0</v>
      </c>
    </row>
    <row r="10" spans="1:28" x14ac:dyDescent="0.25">
      <c r="A10" s="7">
        <v>42767</v>
      </c>
      <c r="B10" s="1">
        <f>'[26]RAC KWH'!B9</f>
        <v>116857527</v>
      </c>
      <c r="C10" s="1">
        <f>'[26]RAC KWH'!C9</f>
        <v>113534919</v>
      </c>
      <c r="D10" s="1">
        <f>'[26]RAC KWH'!E9</f>
        <v>21395892</v>
      </c>
      <c r="E10" s="1">
        <f>'[26]RAC KWH'!D9</f>
        <v>63352735</v>
      </c>
      <c r="F10" s="1">
        <f>'[26]RAC KWH'!F9</f>
        <v>1283934</v>
      </c>
      <c r="G10" s="2">
        <f t="shared" si="4"/>
        <v>316425007</v>
      </c>
      <c r="H10" s="1"/>
      <c r="I10" s="1">
        <f>ROUND($B10*RES!B46,0)+ROUND($C10*COM!B94,0)+ROUND('RAC KWH'!$D10*OPA!B94,0)+ROUND($E10*IND!B46,0)+ROUND('RAC KWH'!$F10*SL!B94,0)</f>
        <v>118044663</v>
      </c>
      <c r="J10" s="1">
        <f>ROUND($B10*RES!C46,0)+ROUND($C10*COM!C94,0)+ROUND('RAC KWH'!$D10*OPA!C94,0)+ROUND($E10*IND!C46,0)+ROUND('RAC KWH'!$F10*SL!C94,0)</f>
        <v>85420124</v>
      </c>
      <c r="K10" s="1">
        <f>ROUND($B10*RES!D46,0)+ROUND($C10*COM!D94,0)+ROUND('RAC KWH'!$D10*OPA!D94,0)+ROUND($E10*IND!D46,0)+ROUND('RAC KWH'!$F10*SL!D94,0)</f>
        <v>1353227</v>
      </c>
      <c r="L10" s="1">
        <f>ROUND($B10*RES!E46,0)+ROUND($C10*COM!E94,0)+ROUND('RAC KWH'!$D10*OPA!E94,0)+ROUND($E10*IND!E46,0)+ROUND('RAC KWH'!$F10*SL!E94,0)</f>
        <v>521399</v>
      </c>
      <c r="M10" s="1">
        <f>ROUND($B10*RES!F46,0)+ROUND($C10*COM!F94,0)+ROUND('RAC KWH'!$D10*OPA!F94,0)+ROUND($E10*IND!F46,0)+ROUND('RAC KWH'!$F10*SL!F94,0)</f>
        <v>20462</v>
      </c>
      <c r="N10" s="1">
        <f>ROUND($B10*RES!G46,0)+ROUND($C10*COM!G94,0)+ROUND('RAC KWH'!$D10*OPA!G94,0)+ROUND($E10*IND!G46,0)+ROUND('RAC KWH'!$F10*SL!G94,0)</f>
        <v>938671</v>
      </c>
      <c r="O10" s="1">
        <f>ROUND($B10*RES!H46,0)+ROUND($C10*COM!H94,0)+ROUND('RAC KWH'!$D10*OPA!H94,0)+ROUND($E10*IND!H46,0)+ROUND('RAC KWH'!$F10*SL!H94,0)</f>
        <v>91099593</v>
      </c>
      <c r="P10" s="1">
        <f>ROUND($B10*RES!I46,0)+ROUND($C10*COM!I94,0)+ROUND('RAC KWH'!$D10*OPA!I94,0)+ROUND($E10*IND!I46,0)+ROUND('RAC KWH'!$F10*SL!I94,0)</f>
        <v>17446981</v>
      </c>
      <c r="Q10" s="1">
        <f>ROUND($B10*RES!J46,0)+ROUND($C10*COM!J94,0)+ROUND('RAC KWH'!$D10*OPA!J94,0)+ROUND($E10*IND!J46,0)+ROUND('RAC KWH'!$F10*SL!J94,0)</f>
        <v>14395</v>
      </c>
      <c r="R10" s="1">
        <f>ROUND($B10*RES!K46,0)+ROUND($C10*COM!K94,0)+ROUND('RAC KWH'!$D10*OPA!K94,0)+ROUND($E10*IND!K46,0)+ROUND('RAC KWH'!$F10*SL!K94,0)</f>
        <v>120413</v>
      </c>
      <c r="S10" s="1">
        <f>ROUND($B10*RES!L46,0)+ROUND($C10*COM!L94,0)+ROUND('RAC KWH'!$D10*OPA!L94,0)+ROUND($E10*IND!L46,0)+ROUND('RAC KWH'!$F10*SL!L94,0)</f>
        <v>823099</v>
      </c>
      <c r="T10" s="1">
        <f>ROUND($B10*RES!M46,0)+ROUND($C10*COM!M94,0)+ROUND('RAC KWH'!$D10*OPA!M94,0)+ROUND($E10*IND!M46,0)+ROUND('RAC KWH'!$F10*SL!M94,0)</f>
        <v>456346</v>
      </c>
      <c r="U10" s="1">
        <f>ROUND($B10*RES!N46,0)+ROUND($C10*COM!N94,0)+ROUND('RAC KWH'!$D10*OPA!N94,0)+ROUND($E10*IND!N46,0)+ROUND('RAC KWH'!$F10*SL!N94,0)</f>
        <v>0</v>
      </c>
      <c r="V10" s="1">
        <f>ROUND($B10*RES!O46,0)+ROUND($C10*COM!O94,0)+ROUND('RAC KWH'!$D10*OPA!O94,0)+ROUND($E10*IND!O46,0)+ROUND('RAC KWH'!$F10*SL!O94,0)</f>
        <v>33933</v>
      </c>
      <c r="W10" s="1">
        <f>ROUND($B10*RES!P46,0)+ROUND($C10*COM!P94,0)+ROUND('RAC KWH'!$D10*OPA!P94,0)+ROUND($E10*IND!P46,0)+ROUND('RAC KWH'!$F10*SL!P94,0)</f>
        <v>8172</v>
      </c>
      <c r="X10" s="1">
        <f>ROUND($B10*RES!Q46,0)+ROUND($C10*COM!Q94,0)+ROUND('RAC KWH'!$D10*OPA!Q94,0)+ROUND($E10*IND!Q46,0)+ROUND('RAC KWH'!$F10*SL!Q94,0)</f>
        <v>123532</v>
      </c>
      <c r="Y10" s="1">
        <f>ROUND($B10*RES!R46,0)+ROUND($C10*COM!R94,0)+ROUND('RAC KWH'!$D10*OPA!R94,0)+ROUND($E10*IND!R46,0)+ROUND('RAC KWH'!$F10*SL!R94,0)</f>
        <v>0</v>
      </c>
      <c r="Z10" s="2">
        <f t="shared" si="1"/>
        <v>118044660</v>
      </c>
      <c r="AA10" s="2">
        <f t="shared" si="2"/>
        <v>-3</v>
      </c>
      <c r="AB10" s="2">
        <f t="shared" si="3"/>
        <v>0</v>
      </c>
    </row>
    <row r="11" spans="1:28" x14ac:dyDescent="0.25">
      <c r="A11" s="7">
        <v>42795</v>
      </c>
      <c r="B11" s="1">
        <f>'[26]RAC KWH'!B10</f>
        <v>105428213</v>
      </c>
      <c r="C11" s="1">
        <f>'[26]RAC KWH'!C10</f>
        <v>111492272</v>
      </c>
      <c r="D11" s="1">
        <f>'[26]RAC KWH'!E10</f>
        <v>22219128</v>
      </c>
      <c r="E11" s="1">
        <f>'[26]RAC KWH'!D10</f>
        <v>61886999</v>
      </c>
      <c r="F11" s="1">
        <f>'[26]RAC KWH'!F10</f>
        <v>1237187</v>
      </c>
      <c r="G11" s="2">
        <f t="shared" si="4"/>
        <v>302263799</v>
      </c>
      <c r="H11" s="1"/>
      <c r="I11" s="1">
        <f>ROUND($B11*RES!B47,0)+ROUND($C11*COM!B95,0)+ROUND('RAC KWH'!$D11*OPA!B95,0)+ROUND($E11*IND!B47,0)+ROUND('RAC KWH'!$F11*SL!B95,0)</f>
        <v>106510898</v>
      </c>
      <c r="J11" s="1">
        <f>ROUND($B11*RES!C47,0)+ROUND($C11*COM!C95,0)+ROUND('RAC KWH'!$D11*OPA!C95,0)+ROUND($E11*IND!C47,0)+ROUND('RAC KWH'!$F11*SL!C95,0)</f>
        <v>82592694</v>
      </c>
      <c r="K11" s="1">
        <f>ROUND($B11*RES!D47,0)+ROUND($C11*COM!D95,0)+ROUND('RAC KWH'!$D11*OPA!D95,0)+ROUND($E11*IND!D47,0)+ROUND('RAC KWH'!$F11*SL!D95,0)</f>
        <v>1278023</v>
      </c>
      <c r="L11" s="1">
        <f>ROUND($B11*RES!E47,0)+ROUND($C11*COM!E95,0)+ROUND('RAC KWH'!$D11*OPA!E95,0)+ROUND($E11*IND!E47,0)+ROUND('RAC KWH'!$F11*SL!E95,0)</f>
        <v>522559</v>
      </c>
      <c r="M11" s="1">
        <f>ROUND($B11*RES!F47,0)+ROUND($C11*COM!F95,0)+ROUND('RAC KWH'!$D11*OPA!F95,0)+ROUND($E11*IND!F47,0)+ROUND('RAC KWH'!$F11*SL!F95,0)</f>
        <v>20029</v>
      </c>
      <c r="N11" s="1">
        <f>ROUND($B11*RES!G47,0)+ROUND($C11*COM!G95,0)+ROUND('RAC KWH'!$D11*OPA!G95,0)+ROUND($E11*IND!G47,0)+ROUND('RAC KWH'!$F11*SL!G95,0)</f>
        <v>943294</v>
      </c>
      <c r="O11" s="1">
        <f>ROUND($B11*RES!H47,0)+ROUND($C11*COM!H95,0)+ROUND('RAC KWH'!$D11*OPA!H95,0)+ROUND($E11*IND!H47,0)+ROUND('RAC KWH'!$F11*SL!H95,0)</f>
        <v>90247360</v>
      </c>
      <c r="P11" s="1">
        <f>ROUND($B11*RES!I47,0)+ROUND($C11*COM!I95,0)+ROUND('RAC KWH'!$D11*OPA!I95,0)+ROUND($E11*IND!I47,0)+ROUND('RAC KWH'!$F11*SL!I95,0)</f>
        <v>18571462</v>
      </c>
      <c r="Q11" s="1">
        <f>ROUND($B11*RES!J47,0)+ROUND($C11*COM!J95,0)+ROUND('RAC KWH'!$D11*OPA!J95,0)+ROUND($E11*IND!J47,0)+ROUND('RAC KWH'!$F11*SL!J95,0)</f>
        <v>18141</v>
      </c>
      <c r="R11" s="1">
        <f>ROUND($B11*RES!K47,0)+ROUND($C11*COM!K95,0)+ROUND('RAC KWH'!$D11*OPA!K95,0)+ROUND($E11*IND!K47,0)+ROUND('RAC KWH'!$F11*SL!K95,0)</f>
        <v>119306</v>
      </c>
      <c r="S11" s="1">
        <f>ROUND($B11*RES!L47,0)+ROUND($C11*COM!L95,0)+ROUND('RAC KWH'!$D11*OPA!L95,0)+ROUND($E11*IND!L47,0)+ROUND('RAC KWH'!$F11*SL!L95,0)</f>
        <v>815550</v>
      </c>
      <c r="T11" s="1">
        <f>ROUND($B11*RES!M47,0)+ROUND($C11*COM!M95,0)+ROUND('RAC KWH'!$D11*OPA!M95,0)+ROUND($E11*IND!M47,0)+ROUND('RAC KWH'!$F11*SL!M95,0)</f>
        <v>460213</v>
      </c>
      <c r="U11" s="1">
        <f>ROUND($B11*RES!N47,0)+ROUND($C11*COM!N95,0)+ROUND('RAC KWH'!$D11*OPA!N95,0)+ROUND($E11*IND!N47,0)+ROUND('RAC KWH'!$F11*SL!N95,0)</f>
        <v>0</v>
      </c>
      <c r="V11" s="1">
        <f>ROUND($B11*RES!O47,0)+ROUND($C11*COM!O95,0)+ROUND('RAC KWH'!$D11*OPA!O95,0)+ROUND($E11*IND!O47,0)+ROUND('RAC KWH'!$F11*SL!O95,0)</f>
        <v>33618</v>
      </c>
      <c r="W11" s="1">
        <f>ROUND($B11*RES!P47,0)+ROUND($C11*COM!P95,0)+ROUND('RAC KWH'!$D11*OPA!P95,0)+ROUND($E11*IND!P47,0)+ROUND('RAC KWH'!$F11*SL!P95,0)</f>
        <v>8096</v>
      </c>
      <c r="X11" s="1">
        <f>ROUND($B11*RES!Q47,0)+ROUND($C11*COM!Q95,0)+ROUND('RAC KWH'!$D11*OPA!Q95,0)+ROUND($E11*IND!Q47,0)+ROUND('RAC KWH'!$F11*SL!Q95,0)</f>
        <v>122555</v>
      </c>
      <c r="Y11" s="1">
        <f>ROUND($B11*RES!R47,0)+ROUND($C11*COM!R95,0)+ROUND('RAC KWH'!$D11*OPA!R95,0)+ROUND($E11*IND!R47,0)+ROUND('RAC KWH'!$F11*SL!R95,0)</f>
        <v>0</v>
      </c>
      <c r="Z11" s="2">
        <f t="shared" si="1"/>
        <v>106510899</v>
      </c>
      <c r="AA11" s="2">
        <f t="shared" si="2"/>
        <v>1</v>
      </c>
      <c r="AB11" s="2">
        <f t="shared" si="3"/>
        <v>0</v>
      </c>
    </row>
    <row r="12" spans="1:28" x14ac:dyDescent="0.25">
      <c r="A12" s="7">
        <v>42826</v>
      </c>
      <c r="B12" s="1">
        <f>'[26]RAC KWH'!B11</f>
        <v>92266565</v>
      </c>
      <c r="C12" s="1">
        <f>'[26]RAC KWH'!C11</f>
        <v>112433824</v>
      </c>
      <c r="D12" s="1">
        <f>'[26]RAC KWH'!E11</f>
        <v>21364175</v>
      </c>
      <c r="E12" s="1">
        <f>'[26]RAC KWH'!D11</f>
        <v>63764958</v>
      </c>
      <c r="F12" s="1">
        <f>'[26]RAC KWH'!F11</f>
        <v>1260933</v>
      </c>
      <c r="G12" s="2">
        <f t="shared" si="4"/>
        <v>291090455</v>
      </c>
      <c r="H12" s="1"/>
      <c r="I12" s="1">
        <f>ROUND($B12*RES!B48,0)+ROUND($C12*COM!B96,0)+ROUND('RAC KWH'!$D12*OPA!B96,0)+ROUND($E12*IND!B48,0)+ROUND('RAC KWH'!$F12*SL!B96,0)</f>
        <v>93104356</v>
      </c>
      <c r="J12" s="1">
        <f>ROUND($B12*RES!C48,0)+ROUND($C12*COM!C96,0)+ROUND('RAC KWH'!$D12*OPA!C96,0)+ROUND($E12*IND!C48,0)+ROUND('RAC KWH'!$F12*SL!C96,0)</f>
        <v>83348065</v>
      </c>
      <c r="K12" s="1">
        <f>ROUND($B12*RES!D48,0)+ROUND($C12*COM!D96,0)+ROUND('RAC KWH'!$D12*OPA!D96,0)+ROUND($E12*IND!D48,0)+ROUND('RAC KWH'!$F12*SL!D96,0)</f>
        <v>1016031</v>
      </c>
      <c r="L12" s="1">
        <f>ROUND($B12*RES!E48,0)+ROUND($C12*COM!E96,0)+ROUND('RAC KWH'!$D12*OPA!E96,0)+ROUND($E12*IND!E48,0)+ROUND('RAC KWH'!$F12*SL!E96,0)</f>
        <v>521770</v>
      </c>
      <c r="M12" s="1">
        <f>ROUND($B12*RES!F48,0)+ROUND($C12*COM!F96,0)+ROUND('RAC KWH'!$D12*OPA!F96,0)+ROUND($E12*IND!F48,0)+ROUND('RAC KWH'!$F12*SL!F96,0)</f>
        <v>18938</v>
      </c>
      <c r="N12" s="1">
        <f>ROUND($B12*RES!G48,0)+ROUND($C12*COM!G96,0)+ROUND('RAC KWH'!$D12*OPA!G96,0)+ROUND($E12*IND!G48,0)+ROUND('RAC KWH'!$F12*SL!G96,0)</f>
        <v>906782</v>
      </c>
      <c r="O12" s="1">
        <f>ROUND($B12*RES!H48,0)+ROUND($C12*COM!H96,0)+ROUND('RAC KWH'!$D12*OPA!H96,0)+ROUND($E12*IND!H48,0)+ROUND('RAC KWH'!$F12*SL!H96,0)</f>
        <v>91383071</v>
      </c>
      <c r="P12" s="1">
        <f>ROUND($B12*RES!I48,0)+ROUND($C12*COM!I96,0)+ROUND('RAC KWH'!$D12*OPA!I96,0)+ROUND($E12*IND!I48,0)+ROUND('RAC KWH'!$F12*SL!I96,0)</f>
        <v>19215466</v>
      </c>
      <c r="Q12" s="1">
        <f>ROUND($B12*RES!J48,0)+ROUND($C12*COM!J96,0)+ROUND('RAC KWH'!$D12*OPA!J96,0)+ROUND($E12*IND!J48,0)+ROUND('RAC KWH'!$F12*SL!J96,0)</f>
        <v>9509</v>
      </c>
      <c r="R12" s="1">
        <f>ROUND($B12*RES!K48,0)+ROUND($C12*COM!K96,0)+ROUND('RAC KWH'!$D12*OPA!K96,0)+ROUND($E12*IND!K48,0)+ROUND('RAC KWH'!$F12*SL!K96,0)</f>
        <v>120539</v>
      </c>
      <c r="S12" s="1">
        <f>ROUND($B12*RES!L48,0)+ROUND($C12*COM!L96,0)+ROUND('RAC KWH'!$D12*OPA!L96,0)+ROUND($E12*IND!L48,0)+ROUND('RAC KWH'!$F12*SL!L96,0)</f>
        <v>823729</v>
      </c>
      <c r="T12" s="1">
        <f>ROUND($B12*RES!M48,0)+ROUND($C12*COM!M96,0)+ROUND('RAC KWH'!$D12*OPA!M96,0)+ROUND($E12*IND!M48,0)+ROUND('RAC KWH'!$F12*SL!M96,0)</f>
        <v>456447</v>
      </c>
      <c r="U12" s="1">
        <f>ROUND($B12*RES!N48,0)+ROUND($C12*COM!N96,0)+ROUND('RAC KWH'!$D12*OPA!N96,0)+ROUND($E12*IND!N48,0)+ROUND('RAC KWH'!$F12*SL!N96,0)</f>
        <v>0</v>
      </c>
      <c r="V12" s="1">
        <f>ROUND($B12*RES!O48,0)+ROUND($C12*COM!O96,0)+ROUND('RAC KWH'!$D12*OPA!O96,0)+ROUND($E12*IND!O48,0)+ROUND('RAC KWH'!$F12*SL!O96,0)</f>
        <v>33960</v>
      </c>
      <c r="W12" s="1">
        <f>ROUND($B12*RES!P48,0)+ROUND($C12*COM!P96,0)+ROUND('RAC KWH'!$D12*OPA!P96,0)+ROUND($E12*IND!P48,0)+ROUND('RAC KWH'!$F12*SL!P96,0)</f>
        <v>8178</v>
      </c>
      <c r="X12" s="1">
        <f>ROUND($B12*RES!Q48,0)+ROUND($C12*COM!Q96,0)+ROUND('RAC KWH'!$D12*OPA!Q96,0)+ROUND($E12*IND!Q48,0)+ROUND('RAC KWH'!$F12*SL!Q96,0)</f>
        <v>123613</v>
      </c>
      <c r="Y12" s="1">
        <f>ROUND($B12*RES!R48,0)+ROUND($C12*COM!R96,0)+ROUND('RAC KWH'!$D12*OPA!R96,0)+ROUND($E12*IND!R48,0)+ROUND('RAC KWH'!$F12*SL!R96,0)</f>
        <v>0</v>
      </c>
      <c r="Z12" s="2">
        <f t="shared" si="1"/>
        <v>93104357</v>
      </c>
      <c r="AA12" s="2">
        <f t="shared" si="2"/>
        <v>1</v>
      </c>
      <c r="AB12" s="2">
        <f t="shared" si="3"/>
        <v>0</v>
      </c>
    </row>
    <row r="13" spans="1:28" x14ac:dyDescent="0.25">
      <c r="A13" s="7">
        <v>42856</v>
      </c>
      <c r="B13" s="1">
        <f>'[26]RAC KWH'!B12</f>
        <v>88890938</v>
      </c>
      <c r="C13" s="1">
        <f>'[26]RAC KWH'!C12</f>
        <v>114871932</v>
      </c>
      <c r="D13" s="1">
        <f>'[26]RAC KWH'!E12</f>
        <v>22843977</v>
      </c>
      <c r="E13" s="1">
        <f>'[26]RAC KWH'!D12</f>
        <v>66379122</v>
      </c>
      <c r="F13" s="1">
        <f>'[26]RAC KWH'!F12</f>
        <v>1241605</v>
      </c>
      <c r="G13" s="2">
        <f t="shared" si="4"/>
        <v>294227574</v>
      </c>
      <c r="H13" s="1"/>
      <c r="I13" s="1">
        <f>ROUND($B13*RES!B49,0)+ROUND($C13*COM!B97,0)+ROUND('RAC KWH'!$D13*OPA!B97,0)+ROUND($E13*IND!B49,0)+ROUND('RAC KWH'!$F13*SL!B97,0)</f>
        <v>89599654</v>
      </c>
      <c r="J13" s="1">
        <f>ROUND($B13*RES!C49,0)+ROUND($C13*COM!C97,0)+ROUND('RAC KWH'!$D13*OPA!C97,0)+ROUND($E13*IND!C49,0)+ROUND('RAC KWH'!$F13*SL!C97,0)</f>
        <v>83850905</v>
      </c>
      <c r="K13" s="1">
        <f>ROUND($B13*RES!D49,0)+ROUND($C13*COM!D97,0)+ROUND('RAC KWH'!$D13*OPA!D97,0)+ROUND($E13*IND!D49,0)+ROUND('RAC KWH'!$F13*SL!D97,0)</f>
        <v>1026585</v>
      </c>
      <c r="L13" s="1">
        <f>ROUND($B13*RES!E49,0)+ROUND($C13*COM!E97,0)+ROUND('RAC KWH'!$D13*OPA!E97,0)+ROUND($E13*IND!E49,0)+ROUND('RAC KWH'!$F13*SL!E97,0)</f>
        <v>521609</v>
      </c>
      <c r="M13" s="1">
        <f>ROUND($B13*RES!F49,0)+ROUND($C13*COM!F97,0)+ROUND('RAC KWH'!$D13*OPA!F97,0)+ROUND($E13*IND!F49,0)+ROUND('RAC KWH'!$F13*SL!F97,0)</f>
        <v>12110</v>
      </c>
      <c r="N13" s="1">
        <f>ROUND($B13*RES!G49,0)+ROUND($C13*COM!G97,0)+ROUND('RAC KWH'!$D13*OPA!G97,0)+ROUND($E13*IND!G49,0)+ROUND('RAC KWH'!$F13*SL!G97,0)</f>
        <v>912589</v>
      </c>
      <c r="O13" s="1">
        <f>ROUND($B13*RES!H49,0)+ROUND($C13*COM!H97,0)+ROUND('RAC KWH'!$D13*OPA!H97,0)+ROUND($E13*IND!H49,0)+ROUND('RAC KWH'!$F13*SL!H97,0)</f>
        <v>96314685</v>
      </c>
      <c r="P13" s="1">
        <f>ROUND($B13*RES!I49,0)+ROUND($C13*COM!I97,0)+ROUND('RAC KWH'!$D13*OPA!I97,0)+ROUND($E13*IND!I49,0)+ROUND('RAC KWH'!$F13*SL!I97,0)</f>
        <v>20423785</v>
      </c>
      <c r="Q13" s="1">
        <f>ROUND($B13*RES!J49,0)+ROUND($C13*COM!J97,0)+ROUND('RAC KWH'!$D13*OPA!J97,0)+ROUND($E13*IND!J49,0)+ROUND('RAC KWH'!$F13*SL!J97,0)</f>
        <v>8847</v>
      </c>
      <c r="R13" s="1">
        <f>ROUND($B13*RES!K49,0)+ROUND($C13*COM!K97,0)+ROUND('RAC KWH'!$D13*OPA!K97,0)+ROUND($E13*IND!K49,0)+ROUND('RAC KWH'!$F13*SL!K97,0)</f>
        <v>120047</v>
      </c>
      <c r="S13" s="1">
        <f>ROUND($B13*RES!L49,0)+ROUND($C13*COM!L97,0)+ROUND('RAC KWH'!$D13*OPA!L97,0)+ROUND($E13*IND!L49,0)+ROUND('RAC KWH'!$F13*SL!L97,0)</f>
        <v>815352</v>
      </c>
      <c r="T13" s="1">
        <f>ROUND($B13*RES!M49,0)+ROUND($C13*COM!M97,0)+ROUND('RAC KWH'!$D13*OPA!M97,0)+ROUND($E13*IND!M49,0)+ROUND('RAC KWH'!$F13*SL!M97,0)</f>
        <v>456406</v>
      </c>
      <c r="U13" s="1">
        <f>ROUND($B13*RES!N49,0)+ROUND($C13*COM!N97,0)+ROUND('RAC KWH'!$D13*OPA!N97,0)+ROUND($E13*IND!N49,0)+ROUND('RAC KWH'!$F13*SL!N97,0)</f>
        <v>0</v>
      </c>
      <c r="V13" s="1">
        <f>ROUND($B13*RES!O49,0)+ROUND($C13*COM!O97,0)+ROUND('RAC KWH'!$D13*OPA!O97,0)+ROUND($E13*IND!O49,0)+ROUND('RAC KWH'!$F13*SL!O97,0)</f>
        <v>33788</v>
      </c>
      <c r="W13" s="1">
        <f>ROUND($B13*RES!P49,0)+ROUND($C13*COM!P97,0)+ROUND('RAC KWH'!$D13*OPA!P97,0)+ROUND($E13*IND!P49,0)+ROUND('RAC KWH'!$F13*SL!P97,0)</f>
        <v>8137</v>
      </c>
      <c r="X13" s="1">
        <f>ROUND($B13*RES!Q49,0)+ROUND($C13*COM!Q97,0)+ROUND('RAC KWH'!$D13*OPA!Q97,0)+ROUND($E13*IND!Q49,0)+ROUND('RAC KWH'!$F13*SL!Q97,0)</f>
        <v>123074</v>
      </c>
      <c r="Y13" s="1">
        <f>ROUND($B13*RES!R49,0)+ROUND($C13*COM!R97,0)+ROUND('RAC KWH'!$D13*OPA!R97,0)+ROUND($E13*IND!R49,0)+ROUND('RAC KWH'!$F13*SL!R97,0)</f>
        <v>0</v>
      </c>
      <c r="Z13" s="2">
        <f t="shared" si="1"/>
        <v>89599655</v>
      </c>
      <c r="AA13" s="2">
        <f t="shared" si="2"/>
        <v>1</v>
      </c>
      <c r="AB13" s="2">
        <f t="shared" si="3"/>
        <v>0</v>
      </c>
    </row>
    <row r="14" spans="1:28" x14ac:dyDescent="0.25">
      <c r="A14" s="7">
        <v>42887</v>
      </c>
      <c r="B14" s="1">
        <f>'[26]RAC KWH'!B13</f>
        <v>0</v>
      </c>
      <c r="C14" s="1">
        <f>'[26]RAC KWH'!C13</f>
        <v>0</v>
      </c>
      <c r="D14" s="1">
        <f>'[26]RAC KWH'!E13</f>
        <v>0</v>
      </c>
      <c r="E14" s="1">
        <f>'[26]RAC KWH'!D13</f>
        <v>0</v>
      </c>
      <c r="F14" s="1">
        <f>'[26]RAC KWH'!F13</f>
        <v>0</v>
      </c>
      <c r="G14" s="2">
        <f t="shared" si="4"/>
        <v>0</v>
      </c>
      <c r="H14" s="1"/>
      <c r="I14" s="1">
        <f>ROUND($B14*RES!B50,0)+ROUND($C14*COM!B98,0)+ROUND('RAC KWH'!$D14*OPA!B98,0)+ROUND($E14*IND!B50,0)+ROUND('RAC KWH'!$F14*SL!B98,0)</f>
        <v>0</v>
      </c>
      <c r="J14" s="1">
        <f>ROUND($B14*RES!C50,0)+ROUND($C14*COM!C98,0)+ROUND('RAC KWH'!$D14*OPA!C98,0)+ROUND($E14*IND!C50,0)+ROUND('RAC KWH'!$F14*SL!C98,0)</f>
        <v>0</v>
      </c>
      <c r="K14" s="1">
        <f>ROUND($B14*RES!D50,0)+ROUND($C14*COM!D98,0)+ROUND('RAC KWH'!$D14*OPA!D98,0)+ROUND($E14*IND!D50,0)+ROUND('RAC KWH'!$F14*SL!D98,0)</f>
        <v>0</v>
      </c>
      <c r="L14" s="1">
        <f>ROUND($B14*RES!E50,0)+ROUND($C14*COM!E98,0)+ROUND('RAC KWH'!$D14*OPA!E98,0)+ROUND($E14*IND!E50,0)+ROUND('RAC KWH'!$F14*SL!E98,0)</f>
        <v>0</v>
      </c>
      <c r="M14" s="1">
        <f>ROUND($B14*RES!F50,0)+ROUND($C14*COM!F98,0)+ROUND('RAC KWH'!$D14*OPA!F98,0)+ROUND($E14*IND!F50,0)+ROUND('RAC KWH'!$F14*SL!F98,0)</f>
        <v>0</v>
      </c>
      <c r="N14" s="1">
        <f>ROUND($B14*RES!G50,0)+ROUND($C14*COM!G98,0)+ROUND('RAC KWH'!$D14*OPA!G98,0)+ROUND($E14*IND!G50,0)+ROUND('RAC KWH'!$F14*SL!G98,0)</f>
        <v>0</v>
      </c>
      <c r="O14" s="1">
        <f>ROUND($B14*RES!H50,0)+ROUND($C14*COM!H98,0)+ROUND('RAC KWH'!$D14*OPA!H98,0)+ROUND($E14*IND!H50,0)+ROUND('RAC KWH'!$F14*SL!H98,0)</f>
        <v>0</v>
      </c>
      <c r="P14" s="1">
        <f>ROUND($B14*RES!I50,0)+ROUND($C14*COM!I98,0)+ROUND('RAC KWH'!$D14*OPA!I98,0)+ROUND($E14*IND!I50,0)+ROUND('RAC KWH'!$F14*SL!I98,0)</f>
        <v>0</v>
      </c>
      <c r="Q14" s="1">
        <f>ROUND($B14*RES!J50,0)+ROUND($C14*COM!J98,0)+ROUND('RAC KWH'!$D14*OPA!J98,0)+ROUND($E14*IND!J50,0)+ROUND('RAC KWH'!$F14*SL!J98,0)</f>
        <v>0</v>
      </c>
      <c r="R14" s="1">
        <f>ROUND($B14*RES!K50,0)+ROUND($C14*COM!K98,0)+ROUND('RAC KWH'!$D14*OPA!K98,0)+ROUND($E14*IND!K50,0)+ROUND('RAC KWH'!$F14*SL!K98,0)</f>
        <v>0</v>
      </c>
      <c r="S14" s="1">
        <f>ROUND($B14*RES!L50,0)+ROUND($C14*COM!L98,0)+ROUND('RAC KWH'!$D14*OPA!L98,0)+ROUND($E14*IND!L50,0)+ROUND('RAC KWH'!$F14*SL!L98,0)</f>
        <v>0</v>
      </c>
      <c r="T14" s="1">
        <f>ROUND($B14*RES!M50,0)+ROUND($C14*COM!M98,0)+ROUND('RAC KWH'!$D14*OPA!M98,0)+ROUND($E14*IND!M50,0)+ROUND('RAC KWH'!$F14*SL!M98,0)</f>
        <v>0</v>
      </c>
      <c r="U14" s="1">
        <f>ROUND($B14*RES!N50,0)+ROUND($C14*COM!N98,0)+ROUND('RAC KWH'!$D14*OPA!N98,0)+ROUND($E14*IND!N50,0)+ROUND('RAC KWH'!$F14*SL!N98,0)</f>
        <v>0</v>
      </c>
      <c r="V14" s="1">
        <f>ROUND($B14*RES!O50,0)+ROUND($C14*COM!O98,0)+ROUND('RAC KWH'!$D14*OPA!O98,0)+ROUND($E14*IND!O50,0)+ROUND('RAC KWH'!$F14*SL!O98,0)</f>
        <v>0</v>
      </c>
      <c r="W14" s="1">
        <f>ROUND($B14*RES!P50,0)+ROUND($C14*COM!P98,0)+ROUND('RAC KWH'!$D14*OPA!P98,0)+ROUND($E14*IND!P50,0)+ROUND('RAC KWH'!$F14*SL!P98,0)</f>
        <v>0</v>
      </c>
      <c r="X14" s="1">
        <f>ROUND($B14*RES!Q50,0)+ROUND($C14*COM!Q98,0)+ROUND('RAC KWH'!$D14*OPA!Q98,0)+ROUND($E14*IND!Q50,0)+ROUND('RAC KWH'!$F14*SL!Q98,0)</f>
        <v>0</v>
      </c>
      <c r="Y14" s="1">
        <f>ROUND($B14*RES!R50,0)+ROUND($C14*COM!R98,0)+ROUND('RAC KWH'!$D14*OPA!R98,0)+ROUND($E14*IND!R50,0)+ROUND('RAC KWH'!$F14*SL!R98,0)</f>
        <v>0</v>
      </c>
      <c r="Z14" s="2">
        <f t="shared" si="1"/>
        <v>0</v>
      </c>
      <c r="AA14" s="2">
        <f t="shared" si="2"/>
        <v>0</v>
      </c>
      <c r="AB14" s="2">
        <f t="shared" si="3"/>
        <v>0</v>
      </c>
    </row>
    <row r="15" spans="1:28" x14ac:dyDescent="0.25">
      <c r="A15" s="7">
        <v>42917</v>
      </c>
      <c r="B15" s="1">
        <f>'[26]RAC KWH'!B14</f>
        <v>0</v>
      </c>
      <c r="C15" s="1">
        <f>'[26]RAC KWH'!C14</f>
        <v>0</v>
      </c>
      <c r="D15" s="1">
        <f>'[26]RAC KWH'!E14</f>
        <v>0</v>
      </c>
      <c r="E15" s="1">
        <f>'[26]RAC KWH'!D14</f>
        <v>0</v>
      </c>
      <c r="F15" s="1">
        <f>'[26]RAC KWH'!F14</f>
        <v>0</v>
      </c>
      <c r="G15" s="2">
        <f t="shared" si="4"/>
        <v>0</v>
      </c>
      <c r="H15" s="1"/>
      <c r="I15" s="1">
        <f>ROUND($B15*RES!B51,0)+ROUND($C15*COM!B99,0)+ROUND('RAC KWH'!$D15*OPA!B99,0)+ROUND($E15*IND!B51,0)+ROUND('RAC KWH'!$F15*SL!B99,0)</f>
        <v>0</v>
      </c>
      <c r="J15" s="1">
        <f>ROUND($B15*RES!C51,0)+ROUND($C15*COM!C99,0)+ROUND('RAC KWH'!$D15*OPA!C99,0)+ROUND($E15*IND!C51,0)+ROUND('RAC KWH'!$F15*SL!C99,0)</f>
        <v>0</v>
      </c>
      <c r="K15" s="1">
        <f>ROUND($B15*RES!D51,0)+ROUND($C15*COM!D99,0)+ROUND('RAC KWH'!$D15*OPA!D99,0)+ROUND($E15*IND!D51,0)+ROUND('RAC KWH'!$F15*SL!D99,0)</f>
        <v>0</v>
      </c>
      <c r="L15" s="1">
        <f>ROUND($B15*RES!E51,0)+ROUND($C15*COM!E99,0)+ROUND('RAC KWH'!$D15*OPA!E99,0)+ROUND($E15*IND!E51,0)+ROUND('RAC KWH'!$F15*SL!E99,0)</f>
        <v>0</v>
      </c>
      <c r="M15" s="1">
        <f>ROUND($B15*RES!F51,0)+ROUND($C15*COM!F99,0)+ROUND('RAC KWH'!$D15*OPA!F99,0)+ROUND($E15*IND!F51,0)+ROUND('RAC KWH'!$F15*SL!F99,0)</f>
        <v>0</v>
      </c>
      <c r="N15" s="1">
        <f>ROUND($B15*RES!G51,0)+ROUND($C15*COM!G99,0)+ROUND('RAC KWH'!$D15*OPA!G99,0)+ROUND($E15*IND!G51,0)+ROUND('RAC KWH'!$F15*SL!G99,0)</f>
        <v>0</v>
      </c>
      <c r="O15" s="1">
        <f>ROUND($B15*RES!H51,0)+ROUND($C15*COM!H99,0)+ROUND('RAC KWH'!$D15*OPA!H99,0)+ROUND($E15*IND!H51,0)+ROUND('RAC KWH'!$F15*SL!H99,0)</f>
        <v>0</v>
      </c>
      <c r="P15" s="1">
        <f>ROUND($B15*RES!I51,0)+ROUND($C15*COM!I99,0)+ROUND('RAC KWH'!$D15*OPA!I99,0)+ROUND($E15*IND!I51,0)+ROUND('RAC KWH'!$F15*SL!I99,0)</f>
        <v>0</v>
      </c>
      <c r="Q15" s="1">
        <f>ROUND($B15*RES!J51,0)+ROUND($C15*COM!J99,0)+ROUND('RAC KWH'!$D15*OPA!J99,0)+ROUND($E15*IND!J51,0)+ROUND('RAC KWH'!$F15*SL!J99,0)</f>
        <v>0</v>
      </c>
      <c r="R15" s="1">
        <f>ROUND($B15*RES!K51,0)+ROUND($C15*COM!K99,0)+ROUND('RAC KWH'!$D15*OPA!K99,0)+ROUND($E15*IND!K51,0)+ROUND('RAC KWH'!$F15*SL!K99,0)</f>
        <v>0</v>
      </c>
      <c r="S15" s="1">
        <f>ROUND($B15*RES!L51,0)+ROUND($C15*COM!L99,0)+ROUND('RAC KWH'!$D15*OPA!L99,0)+ROUND($E15*IND!L51,0)+ROUND('RAC KWH'!$F15*SL!L99,0)</f>
        <v>0</v>
      </c>
      <c r="T15" s="1">
        <f>ROUND($B15*RES!M51,0)+ROUND($C15*COM!M99,0)+ROUND('RAC KWH'!$D15*OPA!M99,0)+ROUND($E15*IND!M51,0)+ROUND('RAC KWH'!$F15*SL!M99,0)</f>
        <v>0</v>
      </c>
      <c r="U15" s="1">
        <f>ROUND($B15*RES!N51,0)+ROUND($C15*COM!N99,0)+ROUND('RAC KWH'!$D15*OPA!N99,0)+ROUND($E15*IND!N51,0)+ROUND('RAC KWH'!$F15*SL!N99,0)</f>
        <v>0</v>
      </c>
      <c r="V15" s="1">
        <f>ROUND($B15*RES!O51,0)+ROUND($C15*COM!O99,0)+ROUND('RAC KWH'!$D15*OPA!O99,0)+ROUND($E15*IND!O51,0)+ROUND('RAC KWH'!$F15*SL!O99,0)</f>
        <v>0</v>
      </c>
      <c r="W15" s="1">
        <f>ROUND($B15*RES!P51,0)+ROUND($C15*COM!P99,0)+ROUND('RAC KWH'!$D15*OPA!P99,0)+ROUND($E15*IND!P51,0)+ROUND('RAC KWH'!$F15*SL!P99,0)</f>
        <v>0</v>
      </c>
      <c r="X15" s="1">
        <f>ROUND($B15*RES!Q51,0)+ROUND($C15*COM!Q99,0)+ROUND('RAC KWH'!$D15*OPA!Q99,0)+ROUND($E15*IND!Q51,0)+ROUND('RAC KWH'!$F15*SL!Q99,0)</f>
        <v>0</v>
      </c>
      <c r="Y15" s="1">
        <f>ROUND($B15*RES!R51,0)+ROUND($C15*COM!R99,0)+ROUND('RAC KWH'!$D15*OPA!R99,0)+ROUND($E15*IND!R51,0)+ROUND('RAC KWH'!$F15*SL!R99,0)</f>
        <v>0</v>
      </c>
      <c r="Z15" s="2">
        <f t="shared" si="1"/>
        <v>0</v>
      </c>
      <c r="AA15" s="2">
        <f t="shared" si="2"/>
        <v>0</v>
      </c>
      <c r="AB15" s="2">
        <f t="shared" si="3"/>
        <v>0</v>
      </c>
    </row>
    <row r="16" spans="1:28" x14ac:dyDescent="0.25">
      <c r="A16" s="7">
        <v>42948</v>
      </c>
      <c r="B16" s="1">
        <f>'[26]RAC KWH'!B15</f>
        <v>0</v>
      </c>
      <c r="C16" s="1">
        <f>'[26]RAC KWH'!C15</f>
        <v>0</v>
      </c>
      <c r="D16" s="1">
        <f>'[26]RAC KWH'!E15</f>
        <v>0</v>
      </c>
      <c r="E16" s="1">
        <f>'[26]RAC KWH'!D15</f>
        <v>0</v>
      </c>
      <c r="F16" s="1">
        <f>'[26]RAC KWH'!F15</f>
        <v>0</v>
      </c>
      <c r="G16" s="2">
        <f t="shared" si="4"/>
        <v>0</v>
      </c>
      <c r="H16" s="1"/>
      <c r="I16" s="1">
        <f>ROUND($B16*RES!B52,0)+ROUND($C16*COM!B100,0)+ROUND('RAC KWH'!$D16*OPA!B100,0)+ROUND($E16*IND!B52,0)+ROUND('RAC KWH'!$F16*SL!B100,0)</f>
        <v>0</v>
      </c>
      <c r="J16" s="1">
        <f>ROUND($B16*RES!C52,0)+ROUND($C16*COM!C100,0)+ROUND('RAC KWH'!$D16*OPA!C100,0)+ROUND($E16*IND!C52,0)+ROUND('RAC KWH'!$F16*SL!C100,0)</f>
        <v>0</v>
      </c>
      <c r="K16" s="1">
        <f>ROUND($B16*RES!D52,0)+ROUND($C16*COM!D100,0)+ROUND('RAC KWH'!$D16*OPA!D100,0)+ROUND($E16*IND!D52,0)+ROUND('RAC KWH'!$F16*SL!D100,0)</f>
        <v>0</v>
      </c>
      <c r="L16" s="1">
        <f>ROUND($B16*RES!E52,0)+ROUND($C16*COM!E100,0)+ROUND('RAC KWH'!$D16*OPA!E100,0)+ROUND($E16*IND!E52,0)+ROUND('RAC KWH'!$F16*SL!E100,0)</f>
        <v>0</v>
      </c>
      <c r="M16" s="1">
        <f>ROUND($B16*RES!F52,0)+ROUND($C16*COM!F100,0)+ROUND('RAC KWH'!$D16*OPA!F100,0)+ROUND($E16*IND!F52,0)+ROUND('RAC KWH'!$F16*SL!F100,0)</f>
        <v>0</v>
      </c>
      <c r="N16" s="1">
        <f>ROUND($B16*RES!G52,0)+ROUND($C16*COM!G100,0)+ROUND('RAC KWH'!$D16*OPA!G100,0)+ROUND($E16*IND!G52,0)+ROUND('RAC KWH'!$F16*SL!G100,0)</f>
        <v>0</v>
      </c>
      <c r="O16" s="1">
        <f>ROUND($B16*RES!H52,0)+ROUND($C16*COM!H100,0)+ROUND('RAC KWH'!$D16*OPA!H100,0)+ROUND($E16*IND!H52,0)+ROUND('RAC KWH'!$F16*SL!H100,0)</f>
        <v>0</v>
      </c>
      <c r="P16" s="1">
        <f>ROUND($B16*RES!I52,0)+ROUND($C16*COM!I100,0)+ROUND('RAC KWH'!$D16*OPA!I100,0)+ROUND($E16*IND!I52,0)+ROUND('RAC KWH'!$F16*SL!I100,0)</f>
        <v>0</v>
      </c>
      <c r="Q16" s="1">
        <f>ROUND($B16*RES!J52,0)+ROUND($C16*COM!J100,0)+ROUND('RAC KWH'!$D16*OPA!J100,0)+ROUND($E16*IND!J52,0)+ROUND('RAC KWH'!$F16*SL!J100,0)</f>
        <v>0</v>
      </c>
      <c r="R16" s="1">
        <f>ROUND($B16*RES!K52,0)+ROUND($C16*COM!K100,0)+ROUND('RAC KWH'!$D16*OPA!K100,0)+ROUND($E16*IND!K52,0)+ROUND('RAC KWH'!$F16*SL!K100,0)</f>
        <v>0</v>
      </c>
      <c r="S16" s="1">
        <f>ROUND($B16*RES!L52,0)+ROUND($C16*COM!L100,0)+ROUND('RAC KWH'!$D16*OPA!L100,0)+ROUND($E16*IND!L52,0)+ROUND('RAC KWH'!$F16*SL!L100,0)</f>
        <v>0</v>
      </c>
      <c r="T16" s="1">
        <f>ROUND($B16*RES!M52,0)+ROUND($C16*COM!M100,0)+ROUND('RAC KWH'!$D16*OPA!M100,0)+ROUND($E16*IND!M52,0)+ROUND('RAC KWH'!$F16*SL!M100,0)</f>
        <v>0</v>
      </c>
      <c r="U16" s="1">
        <f>ROUND($B16*RES!N52,0)+ROUND($C16*COM!N100,0)+ROUND('RAC KWH'!$D16*OPA!N100,0)+ROUND($E16*IND!N52,0)+ROUND('RAC KWH'!$F16*SL!N100,0)</f>
        <v>0</v>
      </c>
      <c r="V16" s="1">
        <f>ROUND($B16*RES!O52,0)+ROUND($C16*COM!O100,0)+ROUND('RAC KWH'!$D16*OPA!O100,0)+ROUND($E16*IND!O52,0)+ROUND('RAC KWH'!$F16*SL!O100,0)</f>
        <v>0</v>
      </c>
      <c r="W16" s="1">
        <f>ROUND($B16*RES!P52,0)+ROUND($C16*COM!P100,0)+ROUND('RAC KWH'!$D16*OPA!P100,0)+ROUND($E16*IND!P52,0)+ROUND('RAC KWH'!$F16*SL!P100,0)</f>
        <v>0</v>
      </c>
      <c r="X16" s="1">
        <f>ROUND($B16*RES!Q52,0)+ROUND($C16*COM!Q100,0)+ROUND('RAC KWH'!$D16*OPA!Q100,0)+ROUND($E16*IND!Q52,0)+ROUND('RAC KWH'!$F16*SL!Q100,0)</f>
        <v>0</v>
      </c>
      <c r="Y16" s="1">
        <f>ROUND($B16*RES!R52,0)+ROUND($C16*COM!R100,0)+ROUND('RAC KWH'!$D16*OPA!R100,0)+ROUND($E16*IND!R52,0)+ROUND('RAC KWH'!$F16*SL!R100,0)</f>
        <v>0</v>
      </c>
      <c r="Z16" s="2">
        <f t="shared" si="1"/>
        <v>0</v>
      </c>
      <c r="AA16" s="2">
        <f t="shared" si="2"/>
        <v>0</v>
      </c>
      <c r="AB16" s="2">
        <f t="shared" si="3"/>
        <v>0</v>
      </c>
    </row>
    <row r="17" spans="1:39" x14ac:dyDescent="0.25">
      <c r="A17" s="7">
        <v>42979</v>
      </c>
      <c r="B17" s="1">
        <f>'[26]RAC KWH'!B16</f>
        <v>0</v>
      </c>
      <c r="C17" s="1">
        <f>'[26]RAC KWH'!C16</f>
        <v>0</v>
      </c>
      <c r="D17" s="1">
        <f>'[26]RAC KWH'!E16</f>
        <v>0</v>
      </c>
      <c r="E17" s="1">
        <f>'[26]RAC KWH'!D16</f>
        <v>0</v>
      </c>
      <c r="F17" s="1">
        <f>'[26]RAC KWH'!F16</f>
        <v>0</v>
      </c>
      <c r="G17" s="2">
        <f t="shared" si="4"/>
        <v>0</v>
      </c>
      <c r="H17" s="15"/>
      <c r="I17" s="1">
        <f>ROUND($B17*RES!B53,0)+ROUND($C17*COM!B101,0)+ROUND('RAC KWH'!$D17*OPA!B101,0)+ROUND($E17*IND!B53,0)+ROUND('RAC KWH'!$F17*SL!B101,0)</f>
        <v>0</v>
      </c>
      <c r="J17" s="1">
        <f>ROUND($B17*RES!C53,0)+ROUND($C17*COM!C101,0)+ROUND('RAC KWH'!$D17*OPA!C101,0)+ROUND($E17*IND!C53,0)+ROUND('RAC KWH'!$F17*SL!C101,0)</f>
        <v>0</v>
      </c>
      <c r="K17" s="1">
        <f>ROUND($B17*RES!D53,0)+ROUND($C17*COM!D101,0)+ROUND('RAC KWH'!$D17*OPA!D101,0)+ROUND($E17*IND!D53,0)+ROUND('RAC KWH'!$F17*SL!D101,0)</f>
        <v>0</v>
      </c>
      <c r="L17" s="1">
        <f>ROUND($B17*RES!E53,0)+ROUND($C17*COM!E101,0)+ROUND('RAC KWH'!$D17*OPA!E101,0)+ROUND($E17*IND!E53,0)+ROUND('RAC KWH'!$F17*SL!E101,0)</f>
        <v>0</v>
      </c>
      <c r="M17" s="1">
        <f>ROUND($B17*RES!F53,0)+ROUND($C17*COM!F101,0)+ROUND('RAC KWH'!$D17*OPA!F101,0)+ROUND($E17*IND!F53,0)+ROUND('RAC KWH'!$F17*SL!F101,0)</f>
        <v>0</v>
      </c>
      <c r="N17" s="1">
        <f>ROUND($B17*RES!G53,0)+ROUND($C17*COM!G101,0)+ROUND('RAC KWH'!$D17*OPA!G101,0)+ROUND($E17*IND!G53,0)+ROUND('RAC KWH'!$F17*SL!G101,0)</f>
        <v>0</v>
      </c>
      <c r="O17" s="1">
        <f>ROUND($B17*RES!H53,0)+ROUND($C17*COM!H101,0)+ROUND('RAC KWH'!$D17*OPA!H101,0)+ROUND($E17*IND!H53,0)+ROUND('RAC KWH'!$F17*SL!H101,0)</f>
        <v>0</v>
      </c>
      <c r="P17" s="1">
        <f>ROUND($B17*RES!I53,0)+ROUND($C17*COM!I101,0)+ROUND('RAC KWH'!$D17*OPA!I101,0)+ROUND($E17*IND!I53,0)+ROUND('RAC KWH'!$F17*SL!I101,0)</f>
        <v>0</v>
      </c>
      <c r="Q17" s="1">
        <f>ROUND($B17*RES!J53,0)+ROUND($C17*COM!J101,0)+ROUND('RAC KWH'!$D17*OPA!J101,0)+ROUND($E17*IND!J53,0)+ROUND('RAC KWH'!$F17*SL!J101,0)</f>
        <v>0</v>
      </c>
      <c r="R17" s="1">
        <f>ROUND($B17*RES!K53,0)+ROUND($C17*COM!K101,0)+ROUND('RAC KWH'!$D17*OPA!K101,0)+ROUND($E17*IND!K53,0)+ROUND('RAC KWH'!$F17*SL!K101,0)</f>
        <v>0</v>
      </c>
      <c r="S17" s="1">
        <f>ROUND($B17*RES!L53,0)+ROUND($C17*COM!L101,0)+ROUND('RAC KWH'!$D17*OPA!L101,0)+ROUND($E17*IND!L53,0)+ROUND('RAC KWH'!$F17*SL!L101,0)</f>
        <v>0</v>
      </c>
      <c r="T17" s="1">
        <f>ROUND($B17*RES!M53,0)+ROUND($C17*COM!M101,0)+ROUND('RAC KWH'!$D17*OPA!M101,0)+ROUND($E17*IND!M53,0)+ROUND('RAC KWH'!$F17*SL!M101,0)</f>
        <v>0</v>
      </c>
      <c r="U17" s="1">
        <f>ROUND($B17*RES!N53,0)+ROUND($C17*COM!N101,0)+ROUND('RAC KWH'!$D17*OPA!N101,0)+ROUND($E17*IND!N53,0)+ROUND('RAC KWH'!$F17*SL!N101,0)</f>
        <v>0</v>
      </c>
      <c r="V17" s="1">
        <f>ROUND($B17*RES!O53,0)+ROUND($C17*COM!O101,0)+ROUND('RAC KWH'!$D17*OPA!O101,0)+ROUND($E17*IND!O53,0)+ROUND('RAC KWH'!$F17*SL!O101,0)</f>
        <v>0</v>
      </c>
      <c r="W17" s="1">
        <f>ROUND($B17*RES!P53,0)+ROUND($C17*COM!P101,0)+ROUND('RAC KWH'!$D17*OPA!P101,0)+ROUND($E17*IND!P53,0)+ROUND('RAC KWH'!$F17*SL!P101,0)</f>
        <v>0</v>
      </c>
      <c r="X17" s="1">
        <f>ROUND($B17*RES!Q53,0)+ROUND($C17*COM!Q101,0)+ROUND('RAC KWH'!$D17*OPA!Q101,0)+ROUND($E17*IND!Q53,0)+ROUND('RAC KWH'!$F17*SL!Q101,0)</f>
        <v>0</v>
      </c>
      <c r="Y17" s="1">
        <f>ROUND($B17*RES!R53,0)+ROUND($C17*COM!R101,0)+ROUND('RAC KWH'!$D17*OPA!R101,0)+ROUND($E17*IND!R53,0)+ROUND('RAC KWH'!$F17*SL!R101,0)</f>
        <v>0</v>
      </c>
      <c r="Z17" s="2">
        <f t="shared" si="1"/>
        <v>0</v>
      </c>
      <c r="AA17" s="2">
        <f t="shared" ref="AA17:AA19" si="5">G17-SUM(I17:Y17)</f>
        <v>0</v>
      </c>
      <c r="AB17" s="2">
        <f t="shared" ref="AB17:AB19" si="6">G17-SUM(J17:Z17)</f>
        <v>0</v>
      </c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5">
      <c r="A18" s="7">
        <v>43009</v>
      </c>
      <c r="B18" s="1">
        <f>'[26]RAC KWH'!B17</f>
        <v>0</v>
      </c>
      <c r="C18" s="1">
        <f>'[26]RAC KWH'!C17</f>
        <v>0</v>
      </c>
      <c r="D18" s="1">
        <f>'[26]RAC KWH'!E17</f>
        <v>0</v>
      </c>
      <c r="E18" s="1">
        <f>'[26]RAC KWH'!D17</f>
        <v>0</v>
      </c>
      <c r="F18" s="1">
        <f>'[26]RAC KWH'!F17</f>
        <v>0</v>
      </c>
      <c r="G18" s="2">
        <f t="shared" si="4"/>
        <v>0</v>
      </c>
      <c r="H18" s="15"/>
      <c r="I18" s="1">
        <f>ROUND($B18*RES!B54,0)+ROUND($C18*COM!B102,0)+ROUND('RAC KWH'!$D18*OPA!B102,0)+ROUND($E18*IND!B54,0)+ROUND('RAC KWH'!$F18*SL!B102,0)</f>
        <v>0</v>
      </c>
      <c r="J18" s="1">
        <f>ROUND($B18*RES!C54,0)+ROUND($C18*COM!C102,0)+ROUND('RAC KWH'!$D18*OPA!C102,0)+ROUND($E18*IND!C54,0)+ROUND('RAC KWH'!$F18*SL!C102,0)</f>
        <v>0</v>
      </c>
      <c r="K18" s="1">
        <f>ROUND($B18*RES!D54,0)+ROUND($C18*COM!D102,0)+ROUND('RAC KWH'!$D18*OPA!D102,0)+ROUND($E18*IND!D54,0)+ROUND('RAC KWH'!$F18*SL!D102,0)</f>
        <v>0</v>
      </c>
      <c r="L18" s="1">
        <f>ROUND($B18*RES!E54,0)+ROUND($C18*COM!E102,0)+ROUND('RAC KWH'!$D18*OPA!E102,0)+ROUND($E18*IND!E54,0)+ROUND('RAC KWH'!$F18*SL!E102,0)</f>
        <v>0</v>
      </c>
      <c r="M18" s="1">
        <f>ROUND($B18*RES!F54,0)+ROUND($C18*COM!F102,0)+ROUND('RAC KWH'!$D18*OPA!F102,0)+ROUND($E18*IND!F54,0)+ROUND('RAC KWH'!$F18*SL!F102,0)</f>
        <v>0</v>
      </c>
      <c r="N18" s="1">
        <f>ROUND($B18*RES!G54,0)+ROUND($C18*COM!G102,0)+ROUND('RAC KWH'!$D18*OPA!G102,0)+ROUND($E18*IND!G54,0)+ROUND('RAC KWH'!$F18*SL!G102,0)</f>
        <v>0</v>
      </c>
      <c r="O18" s="1">
        <f>ROUND($B18*RES!H54,0)+ROUND($C18*COM!H102,0)+ROUND('RAC KWH'!$D18*OPA!H102,0)+ROUND($E18*IND!H54,0)+ROUND('RAC KWH'!$F18*SL!H102,0)</f>
        <v>0</v>
      </c>
      <c r="P18" s="1">
        <f>ROUND($B18*RES!I54,0)+ROUND($C18*COM!I102,0)+ROUND('RAC KWH'!$D18*OPA!I102,0)+ROUND($E18*IND!I54,0)+ROUND('RAC KWH'!$F18*SL!I102,0)</f>
        <v>0</v>
      </c>
      <c r="Q18" s="1">
        <f>ROUND($B18*RES!J54,0)+ROUND($C18*COM!J102,0)+ROUND('RAC KWH'!$D18*OPA!J102,0)+ROUND($E18*IND!J54,0)+ROUND('RAC KWH'!$F18*SL!J102,0)</f>
        <v>0</v>
      </c>
      <c r="R18" s="1">
        <f>ROUND($B18*RES!K54,0)+ROUND($C18*COM!K102,0)+ROUND('RAC KWH'!$D18*OPA!K102,0)+ROUND($E18*IND!K54,0)+ROUND('RAC KWH'!$F18*SL!K102,0)</f>
        <v>0</v>
      </c>
      <c r="S18" s="1">
        <f>ROUND($B18*RES!L54,0)+ROUND($C18*COM!L102,0)+ROUND('RAC KWH'!$D18*OPA!L102,0)+ROUND($E18*IND!L54,0)+ROUND('RAC KWH'!$F18*SL!L102,0)</f>
        <v>0</v>
      </c>
      <c r="T18" s="1">
        <f>ROUND($B18*RES!M54,0)+ROUND($C18*COM!M102,0)+ROUND('RAC KWH'!$D18*OPA!M102,0)+ROUND($E18*IND!M54,0)+ROUND('RAC KWH'!$F18*SL!M102,0)</f>
        <v>0</v>
      </c>
      <c r="U18" s="1">
        <f>ROUND($B18*RES!N54,0)+ROUND($C18*COM!N102,0)+ROUND('RAC KWH'!$D18*OPA!N102,0)+ROUND($E18*IND!N54,0)+ROUND('RAC KWH'!$F18*SL!N102,0)</f>
        <v>0</v>
      </c>
      <c r="V18" s="1">
        <f>ROUND($B18*RES!O54,0)+ROUND($C18*COM!O102,0)+ROUND('RAC KWH'!$D18*OPA!O102,0)+ROUND($E18*IND!O54,0)+ROUND('RAC KWH'!$F18*SL!O102,0)</f>
        <v>0</v>
      </c>
      <c r="W18" s="1">
        <f>ROUND($B18*RES!P54,0)+ROUND($C18*COM!P102,0)+ROUND('RAC KWH'!$D18*OPA!P102,0)+ROUND($E18*IND!P54,0)+ROUND('RAC KWH'!$F18*SL!P102,0)</f>
        <v>0</v>
      </c>
      <c r="X18" s="1">
        <f>ROUND($B18*RES!Q54,0)+ROUND($C18*COM!Q102,0)+ROUND('RAC KWH'!$D18*OPA!Q102,0)+ROUND($E18*IND!Q54,0)+ROUND('RAC KWH'!$F18*SL!Q102,0)</f>
        <v>0</v>
      </c>
      <c r="Y18" s="1">
        <f>ROUND($B18*RES!R54,0)+ROUND($C18*COM!R102,0)+ROUND('RAC KWH'!$D18*OPA!R102,0)+ROUND($E18*IND!R54,0)+ROUND('RAC KWH'!$F18*SL!R102,0)</f>
        <v>0</v>
      </c>
      <c r="Z18" s="2">
        <f t="shared" si="1"/>
        <v>0</v>
      </c>
      <c r="AA18" s="2">
        <f t="shared" si="5"/>
        <v>0</v>
      </c>
      <c r="AB18" s="2">
        <f t="shared" si="6"/>
        <v>0</v>
      </c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5">
      <c r="A19" s="7">
        <v>43040</v>
      </c>
      <c r="B19" s="1">
        <f>'[26]RAC KWH'!B18</f>
        <v>0</v>
      </c>
      <c r="C19" s="1">
        <f>'[26]RAC KWH'!C18</f>
        <v>0</v>
      </c>
      <c r="D19" s="1">
        <f>'[26]RAC KWH'!E18</f>
        <v>0</v>
      </c>
      <c r="E19" s="1">
        <f>'[26]RAC KWH'!D18</f>
        <v>0</v>
      </c>
      <c r="F19" s="1">
        <f>'[26]RAC KWH'!F18</f>
        <v>0</v>
      </c>
      <c r="G19" s="2">
        <f t="shared" si="4"/>
        <v>0</v>
      </c>
      <c r="H19" s="15"/>
      <c r="I19" s="1">
        <f>ROUND($B19*RES!B55,0)+ROUND($C19*COM!B103,0)+ROUND('RAC KWH'!$D19*OPA!B103,0)+ROUND($E19*IND!B55,0)+ROUND('RAC KWH'!$F19*SL!B103,0)</f>
        <v>0</v>
      </c>
      <c r="J19" s="1">
        <f>ROUND($B19*RES!C55,0)+ROUND($C19*COM!C103,0)+ROUND('RAC KWH'!$D19*OPA!C103,0)+ROUND($E19*IND!C55,0)+ROUND('RAC KWH'!$F19*SL!C103,0)</f>
        <v>0</v>
      </c>
      <c r="K19" s="1">
        <f>ROUND($B19*RES!D55,0)+ROUND($C19*COM!D103,0)+ROUND('RAC KWH'!$D19*OPA!D103,0)+ROUND($E19*IND!D55,0)+ROUND('RAC KWH'!$F19*SL!D103,0)</f>
        <v>0</v>
      </c>
      <c r="L19" s="1">
        <f>ROUND($B19*RES!E55,0)+ROUND($C19*COM!E103,0)+ROUND('RAC KWH'!$D19*OPA!E103,0)+ROUND($E19*IND!E55,0)+ROUND('RAC KWH'!$F19*SL!E103,0)</f>
        <v>0</v>
      </c>
      <c r="M19" s="1">
        <f>ROUND($B19*RES!F55,0)+ROUND($C19*COM!F103,0)+ROUND('RAC KWH'!$D19*OPA!F103,0)+ROUND($E19*IND!F55,0)+ROUND('RAC KWH'!$F19*SL!F103,0)</f>
        <v>0</v>
      </c>
      <c r="N19" s="1">
        <f>ROUND($B19*RES!G55,0)+ROUND($C19*COM!G103,0)+ROUND('RAC KWH'!$D19*OPA!G103,0)+ROUND($E19*IND!G55,0)+ROUND('RAC KWH'!$F19*SL!G103,0)</f>
        <v>0</v>
      </c>
      <c r="O19" s="1">
        <f>ROUND($B19*RES!H55,0)+ROUND($C19*COM!H103,0)+ROUND('RAC KWH'!$D19*OPA!H103,0)+ROUND($E19*IND!H55,0)+ROUND('RAC KWH'!$F19*SL!H103,0)</f>
        <v>0</v>
      </c>
      <c r="P19" s="1">
        <f>ROUND($B19*RES!I55,0)+ROUND($C19*COM!I103,0)+ROUND('RAC KWH'!$D19*OPA!I103,0)+ROUND($E19*IND!I55,0)+ROUND('RAC KWH'!$F19*SL!I103,0)</f>
        <v>0</v>
      </c>
      <c r="Q19" s="1">
        <f>ROUND($B19*RES!J55,0)+ROUND($C19*COM!J103,0)+ROUND('RAC KWH'!$D19*OPA!J103,0)+ROUND($E19*IND!J55,0)+ROUND('RAC KWH'!$F19*SL!J103,0)</f>
        <v>0</v>
      </c>
      <c r="R19" s="1">
        <f>ROUND($B19*RES!K55,0)+ROUND($C19*COM!K103,0)+ROUND('RAC KWH'!$D19*OPA!K103,0)+ROUND($E19*IND!K55,0)+ROUND('RAC KWH'!$F19*SL!K103,0)</f>
        <v>0</v>
      </c>
      <c r="S19" s="1">
        <f>ROUND($B19*RES!L55,0)+ROUND($C19*COM!L103,0)+ROUND('RAC KWH'!$D19*OPA!L103,0)+ROUND($E19*IND!L55,0)+ROUND('RAC KWH'!$F19*SL!L103,0)</f>
        <v>0</v>
      </c>
      <c r="T19" s="1">
        <f>ROUND($B19*RES!M55,0)+ROUND($C19*COM!M103,0)+ROUND('RAC KWH'!$D19*OPA!M103,0)+ROUND($E19*IND!M55,0)+ROUND('RAC KWH'!$F19*SL!M103,0)</f>
        <v>0</v>
      </c>
      <c r="U19" s="1">
        <f>ROUND($B19*RES!N55,0)+ROUND($C19*COM!N103,0)+ROUND('RAC KWH'!$D19*OPA!N103,0)+ROUND($E19*IND!N55,0)+ROUND('RAC KWH'!$F19*SL!N103,0)</f>
        <v>0</v>
      </c>
      <c r="V19" s="1">
        <f>ROUND($B19*RES!O55,0)+ROUND($C19*COM!O103,0)+ROUND('RAC KWH'!$D19*OPA!O103,0)+ROUND($E19*IND!O55,0)+ROUND('RAC KWH'!$F19*SL!O103,0)</f>
        <v>0</v>
      </c>
      <c r="W19" s="1">
        <f>ROUND($B19*RES!P55,0)+ROUND($C19*COM!P103,0)+ROUND('RAC KWH'!$D19*OPA!P103,0)+ROUND($E19*IND!P55,0)+ROUND('RAC KWH'!$F19*SL!P103,0)</f>
        <v>0</v>
      </c>
      <c r="X19" s="1">
        <f>ROUND($B19*RES!Q55,0)+ROUND($C19*COM!Q103,0)+ROUND('RAC KWH'!$D19*OPA!Q103,0)+ROUND($E19*IND!Q55,0)+ROUND('RAC KWH'!$F19*SL!Q103,0)</f>
        <v>0</v>
      </c>
      <c r="Y19" s="1">
        <f>ROUND($B19*RES!R55,0)+ROUND($C19*COM!R103,0)+ROUND('RAC KWH'!$D19*OPA!R103,0)+ROUND($E19*IND!R55,0)+ROUND('RAC KWH'!$F19*SL!R103,0)</f>
        <v>0</v>
      </c>
      <c r="Z19" s="2">
        <f t="shared" si="1"/>
        <v>0</v>
      </c>
      <c r="AA19" s="2">
        <f t="shared" si="5"/>
        <v>0</v>
      </c>
      <c r="AB19" s="2">
        <f t="shared" si="6"/>
        <v>0</v>
      </c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5">
      <c r="A20" s="7"/>
      <c r="B20" s="8"/>
      <c r="C20" s="8"/>
      <c r="D20" s="8"/>
      <c r="E20" s="8"/>
      <c r="F20" s="8"/>
      <c r="G20" s="14"/>
      <c r="H20" s="15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14"/>
      <c r="AA20" s="14"/>
      <c r="AB20" s="14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5">
      <c r="A21" s="13"/>
      <c r="B21" s="8"/>
      <c r="C21" s="8"/>
      <c r="D21" s="8"/>
      <c r="E21" s="8"/>
      <c r="F21" s="8"/>
      <c r="G21" s="14"/>
      <c r="H21" s="15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14"/>
      <c r="AA21" s="14"/>
      <c r="AB21" s="14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5">
      <c r="A22" s="13"/>
      <c r="B22" s="8"/>
      <c r="C22" s="8"/>
      <c r="D22" s="8"/>
      <c r="E22" s="8"/>
      <c r="F22" s="8"/>
      <c r="G22" s="14"/>
      <c r="H22" s="15" t="s">
        <v>13</v>
      </c>
      <c r="I22" s="8"/>
      <c r="J22" s="8">
        <f t="shared" ref="J22:Z22" si="7">SUM(J8:J13)</f>
        <v>522901403</v>
      </c>
      <c r="K22" s="8">
        <f t="shared" si="7"/>
        <v>7679843</v>
      </c>
      <c r="L22" s="8">
        <f t="shared" si="7"/>
        <v>3131512</v>
      </c>
      <c r="M22" s="8">
        <f t="shared" si="7"/>
        <v>124828</v>
      </c>
      <c r="N22" s="8">
        <f t="shared" si="7"/>
        <v>5826345</v>
      </c>
      <c r="O22" s="8">
        <f t="shared" si="7"/>
        <v>564398951</v>
      </c>
      <c r="P22" s="8">
        <f t="shared" si="7"/>
        <v>113542089</v>
      </c>
      <c r="Q22" s="8">
        <f t="shared" si="7"/>
        <v>89984</v>
      </c>
      <c r="R22" s="8">
        <f t="shared" si="7"/>
        <v>718567</v>
      </c>
      <c r="S22" s="8">
        <f t="shared" si="7"/>
        <v>4919613</v>
      </c>
      <c r="T22" s="8">
        <f t="shared" si="7"/>
        <v>2764032</v>
      </c>
      <c r="U22" s="8">
        <f t="shared" si="7"/>
        <v>0</v>
      </c>
      <c r="V22" s="8">
        <f t="shared" si="7"/>
        <v>202590</v>
      </c>
      <c r="W22" s="8">
        <f t="shared" si="7"/>
        <v>48789</v>
      </c>
      <c r="X22" s="8">
        <f t="shared" si="7"/>
        <v>738053</v>
      </c>
      <c r="Y22" s="8">
        <f t="shared" si="7"/>
        <v>0</v>
      </c>
      <c r="Z22" s="8">
        <f t="shared" si="7"/>
        <v>688451474</v>
      </c>
      <c r="AA22" s="14"/>
      <c r="AB22" s="14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</row>
    <row r="23" spans="1:39" x14ac:dyDescent="0.25">
      <c r="A23" s="13"/>
      <c r="B23" s="8"/>
      <c r="C23" s="8"/>
      <c r="D23" s="8"/>
      <c r="E23" s="8"/>
      <c r="F23" s="8"/>
      <c r="G23" s="14"/>
      <c r="H23" s="15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14"/>
      <c r="AA23" s="14"/>
      <c r="AB23" s="14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</row>
    <row r="24" spans="1:39" x14ac:dyDescent="0.25">
      <c r="A24" s="13"/>
      <c r="B24" s="8"/>
      <c r="C24" s="8"/>
      <c r="D24" s="8"/>
      <c r="E24" s="8"/>
      <c r="F24" s="8"/>
      <c r="G24" s="14"/>
      <c r="H24" s="15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14"/>
      <c r="AA24" s="14"/>
      <c r="AB24" s="14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</row>
    <row r="25" spans="1:39" x14ac:dyDescent="0.25">
      <c r="A25" s="13"/>
      <c r="B25" s="8"/>
      <c r="C25" s="8"/>
      <c r="D25" s="8"/>
      <c r="E25" s="8"/>
      <c r="F25" s="8"/>
      <c r="G25" s="14"/>
      <c r="H25" s="15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14"/>
      <c r="AA25" s="14"/>
      <c r="AB25" s="14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</row>
    <row r="26" spans="1:39" x14ac:dyDescent="0.25">
      <c r="A26" s="13"/>
      <c r="B26" s="8"/>
      <c r="C26" s="8"/>
      <c r="D26" s="8"/>
      <c r="E26" s="8"/>
      <c r="F26" s="8"/>
      <c r="G26" s="14"/>
      <c r="H26" s="15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14"/>
      <c r="AA26" s="14"/>
      <c r="AB26" s="14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</row>
    <row r="27" spans="1:39" x14ac:dyDescent="0.25">
      <c r="A27" s="13"/>
      <c r="B27" s="8"/>
      <c r="C27" s="8"/>
      <c r="D27" s="8"/>
      <c r="E27" s="8"/>
      <c r="F27" s="8"/>
      <c r="G27" s="14"/>
      <c r="H27" s="15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14"/>
      <c r="AA27" s="14"/>
      <c r="AB27" s="14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</row>
    <row r="28" spans="1:39" x14ac:dyDescent="0.25">
      <c r="A28" s="13"/>
      <c r="B28" s="8"/>
      <c r="C28" s="8"/>
      <c r="D28" s="8"/>
      <c r="E28" s="8"/>
      <c r="F28" s="8"/>
      <c r="G28" s="14"/>
      <c r="H28" s="15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14"/>
      <c r="AA28" s="14"/>
      <c r="AB28" s="14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</row>
    <row r="29" spans="1:39" x14ac:dyDescent="0.25">
      <c r="A29" s="7"/>
    </row>
    <row r="30" spans="1:39" x14ac:dyDescent="0.25">
      <c r="A30" s="7"/>
    </row>
    <row r="31" spans="1:39" x14ac:dyDescent="0.25">
      <c r="A31" s="7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workbookViewId="0"/>
  </sheetViews>
  <sheetFormatPr defaultRowHeight="15" x14ac:dyDescent="0.25"/>
  <cols>
    <col min="1" max="1" width="11" bestFit="1" customWidth="1"/>
    <col min="2" max="2" width="15.28515625" bestFit="1" customWidth="1"/>
    <col min="3" max="3" width="11.28515625" bestFit="1" customWidth="1"/>
    <col min="11" max="12" width="9.28515625" bestFit="1" customWidth="1"/>
    <col min="13" max="14" width="9.5703125" bestFit="1" customWidth="1"/>
    <col min="15" max="17" width="9.28515625" bestFit="1" customWidth="1"/>
    <col min="18" max="18" width="10.5703125" bestFit="1" customWidth="1"/>
    <col min="20" max="20" width="12.5703125" bestFit="1" customWidth="1"/>
    <col min="22" max="22" width="12" bestFit="1" customWidth="1"/>
    <col min="23" max="23" width="14.5703125" customWidth="1"/>
    <col min="24" max="24" width="11.28515625" bestFit="1" customWidth="1"/>
    <col min="25" max="25" width="15.28515625" bestFit="1" customWidth="1"/>
    <col min="26" max="35" width="5.140625" bestFit="1" customWidth="1"/>
    <col min="36" max="37" width="12" bestFit="1" customWidth="1"/>
    <col min="38" max="40" width="5.140625" bestFit="1" customWidth="1"/>
    <col min="41" max="41" width="12" bestFit="1" customWidth="1"/>
    <col min="43" max="43" width="12.5703125" bestFit="1" customWidth="1"/>
  </cols>
  <sheetData>
    <row r="1" spans="1:20" ht="28.5" x14ac:dyDescent="0.45">
      <c r="A1" s="3" t="s">
        <v>15</v>
      </c>
    </row>
    <row r="2" spans="1:20" x14ac:dyDescent="0.25">
      <c r="A2" t="s">
        <v>47</v>
      </c>
    </row>
    <row r="3" spans="1:20" x14ac:dyDescent="0.25">
      <c r="B3" t="s">
        <v>16</v>
      </c>
    </row>
    <row r="4" spans="1:20" x14ac:dyDescent="0.25">
      <c r="A4" t="s">
        <v>21</v>
      </c>
      <c r="B4" t="s">
        <v>0</v>
      </c>
      <c r="C4" t="s">
        <v>23</v>
      </c>
      <c r="D4" t="s">
        <v>24</v>
      </c>
      <c r="E4" t="s">
        <v>25</v>
      </c>
      <c r="F4" t="s">
        <v>26</v>
      </c>
      <c r="G4" t="s">
        <v>27</v>
      </c>
      <c r="H4" t="s">
        <v>28</v>
      </c>
      <c r="I4" t="s">
        <v>29</v>
      </c>
      <c r="J4" t="s">
        <v>30</v>
      </c>
      <c r="K4" t="s">
        <v>31</v>
      </c>
      <c r="L4" t="s">
        <v>14</v>
      </c>
      <c r="M4" t="s">
        <v>32</v>
      </c>
      <c r="N4" t="s">
        <v>33</v>
      </c>
      <c r="O4" t="s">
        <v>34</v>
      </c>
      <c r="P4" t="s">
        <v>35</v>
      </c>
      <c r="Q4" t="s">
        <v>36</v>
      </c>
      <c r="R4" t="s">
        <v>41</v>
      </c>
      <c r="T4" t="s">
        <v>13</v>
      </c>
    </row>
    <row r="5" spans="1:20" x14ac:dyDescent="0.25">
      <c r="A5" t="s">
        <v>1</v>
      </c>
      <c r="B5" s="1">
        <f>[1]KWHtoCC!D92</f>
        <v>125121</v>
      </c>
      <c r="C5" s="1">
        <f>[2]BillstoCC!D36</f>
        <v>0</v>
      </c>
      <c r="D5" s="1">
        <f>[3]KWHtoCC!D65</f>
        <v>0</v>
      </c>
      <c r="E5" s="1">
        <f>[4]KWHtoCC!D94</f>
        <v>0</v>
      </c>
      <c r="F5" s="1">
        <f>[5]KWHtoCC!D90</f>
        <v>0</v>
      </c>
      <c r="G5" s="1">
        <f>[6]KWHtoCC!D113</f>
        <v>0</v>
      </c>
      <c r="H5" s="1">
        <f>[7]KWHtoCC!D90</f>
        <v>0</v>
      </c>
      <c r="I5" s="1">
        <f>[8]KWHtoCC!D90</f>
        <v>0</v>
      </c>
      <c r="J5" s="1">
        <f>[9]KWHtoCC!D65</f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T5" s="2">
        <f>SUM(B5:S5)</f>
        <v>125121</v>
      </c>
    </row>
    <row r="6" spans="1:20" x14ac:dyDescent="0.25">
      <c r="A6" t="s">
        <v>2</v>
      </c>
      <c r="B6" s="1">
        <f>[1]KWHtoCC!D93</f>
        <v>125457</v>
      </c>
      <c r="C6" s="1">
        <f>[2]BillstoCC!D37</f>
        <v>0</v>
      </c>
      <c r="D6" s="1">
        <f>[3]KWHtoCC!D66</f>
        <v>0</v>
      </c>
      <c r="E6" s="1">
        <f>[4]KWHtoCC!D95</f>
        <v>0</v>
      </c>
      <c r="F6" s="1">
        <f>[5]KWHtoCC!D91</f>
        <v>0</v>
      </c>
      <c r="G6" s="1">
        <f>[6]KWHtoCC!D114</f>
        <v>0</v>
      </c>
      <c r="H6" s="1">
        <f>[7]KWHtoCC!D91</f>
        <v>0</v>
      </c>
      <c r="I6" s="1">
        <f>[8]KWHtoCC!D91</f>
        <v>0</v>
      </c>
      <c r="J6" s="1">
        <f>[9]KWHtoCC!D66</f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T6" s="2">
        <f t="shared" ref="T6:T28" si="0">SUM(B6:S6)</f>
        <v>125457</v>
      </c>
    </row>
    <row r="7" spans="1:20" x14ac:dyDescent="0.25">
      <c r="A7" t="s">
        <v>3</v>
      </c>
      <c r="B7" s="1">
        <f>[1]KWHtoCC!D94</f>
        <v>125601</v>
      </c>
      <c r="C7" s="1">
        <f>[2]BillstoCC!D38</f>
        <v>0</v>
      </c>
      <c r="D7" s="1">
        <f>[3]KWHtoCC!D67</f>
        <v>0</v>
      </c>
      <c r="E7" s="1">
        <f>[4]KWHtoCC!D96</f>
        <v>0</v>
      </c>
      <c r="F7" s="1">
        <f>[5]KWHtoCC!D92</f>
        <v>0</v>
      </c>
      <c r="G7" s="1">
        <f>[6]KWHtoCC!D115</f>
        <v>0</v>
      </c>
      <c r="H7" s="1">
        <f>[7]KWHtoCC!D92</f>
        <v>0</v>
      </c>
      <c r="I7" s="1">
        <f>[8]KWHtoCC!D92</f>
        <v>0</v>
      </c>
      <c r="J7" s="1">
        <f>[9]KWHtoCC!D67</f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T7" s="2">
        <f t="shared" si="0"/>
        <v>125601</v>
      </c>
    </row>
    <row r="8" spans="1:20" x14ac:dyDescent="0.25">
      <c r="A8" t="s">
        <v>4</v>
      </c>
      <c r="B8" s="1">
        <f>[1]KWHtoCC!D95</f>
        <v>125659</v>
      </c>
      <c r="C8" s="1">
        <f>[2]BillstoCC!D39</f>
        <v>0</v>
      </c>
      <c r="D8" s="1">
        <f>[3]KWHtoCC!D68</f>
        <v>0</v>
      </c>
      <c r="E8" s="1">
        <f>[4]KWHtoCC!D97</f>
        <v>0</v>
      </c>
      <c r="F8" s="1">
        <f>[5]KWHtoCC!D93</f>
        <v>0</v>
      </c>
      <c r="G8" s="1">
        <f>[6]KWHtoCC!D116</f>
        <v>0</v>
      </c>
      <c r="H8" s="1">
        <f>[7]KWHtoCC!D93</f>
        <v>0</v>
      </c>
      <c r="I8" s="1">
        <f>[8]KWHtoCC!D93</f>
        <v>0</v>
      </c>
      <c r="J8" s="1">
        <f>[9]KWHtoCC!D68</f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T8" s="2">
        <f t="shared" si="0"/>
        <v>125659</v>
      </c>
    </row>
    <row r="9" spans="1:20" x14ac:dyDescent="0.25">
      <c r="A9" t="s">
        <v>5</v>
      </c>
      <c r="B9" s="1">
        <f>[1]KWHtoCC!D96</f>
        <v>125695</v>
      </c>
      <c r="C9" s="1">
        <f>[2]BillstoCC!D40</f>
        <v>0</v>
      </c>
      <c r="D9" s="1">
        <f>[3]KWHtoCC!D69</f>
        <v>0</v>
      </c>
      <c r="E9" s="1">
        <f>[4]KWHtoCC!D98</f>
        <v>0</v>
      </c>
      <c r="F9" s="1">
        <f>[5]KWHtoCC!D94</f>
        <v>0</v>
      </c>
      <c r="G9" s="1">
        <f>[6]KWHtoCC!D117</f>
        <v>0</v>
      </c>
      <c r="H9" s="1">
        <f>[7]KWHtoCC!D94</f>
        <v>0</v>
      </c>
      <c r="I9" s="1">
        <f>[8]KWHtoCC!D94</f>
        <v>0</v>
      </c>
      <c r="J9" s="1">
        <f>[9]KWHtoCC!D69</f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T9" s="2">
        <f t="shared" si="0"/>
        <v>125695</v>
      </c>
    </row>
    <row r="10" spans="1:20" x14ac:dyDescent="0.25">
      <c r="A10" t="s">
        <v>6</v>
      </c>
      <c r="B10" s="1">
        <f>[1]KWHtoCC!D97</f>
        <v>125844</v>
      </c>
      <c r="C10" s="1">
        <f>[2]BillstoCC!D41</f>
        <v>0</v>
      </c>
      <c r="D10" s="4">
        <v>0</v>
      </c>
      <c r="E10" s="1">
        <f>[4]KWHtoCC!D99</f>
        <v>0</v>
      </c>
      <c r="F10" s="1">
        <f>[5]KWHtoCC!D95</f>
        <v>0</v>
      </c>
      <c r="G10" s="1">
        <f>[6]KWHtoCC!D118</f>
        <v>0</v>
      </c>
      <c r="H10" s="1">
        <f>[7]KWHtoCC!D95</f>
        <v>0</v>
      </c>
      <c r="I10" s="1">
        <f>[8]KWHtoCC!D95</f>
        <v>0</v>
      </c>
      <c r="J10" s="1">
        <f>[9]KWHtoCC!D70</f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T10" s="2">
        <f t="shared" si="0"/>
        <v>125844</v>
      </c>
    </row>
    <row r="11" spans="1:20" x14ac:dyDescent="0.25">
      <c r="A11" t="s">
        <v>7</v>
      </c>
      <c r="B11" s="1">
        <f>[1]KWHtoCC!D98</f>
        <v>125847</v>
      </c>
      <c r="C11" s="1">
        <f>[2]BillstoCC!D42</f>
        <v>0</v>
      </c>
      <c r="D11" s="4">
        <v>0</v>
      </c>
      <c r="E11" s="1">
        <f>[4]KWHtoCC!D100</f>
        <v>0</v>
      </c>
      <c r="F11" s="1">
        <f>[5]KWHtoCC!D96</f>
        <v>0</v>
      </c>
      <c r="G11" s="1">
        <f>[6]KWHtoCC!D119</f>
        <v>0</v>
      </c>
      <c r="H11" s="1">
        <f>[7]KWHtoCC!D96</f>
        <v>0</v>
      </c>
      <c r="I11" s="1">
        <f>[8]KWHtoCC!D96</f>
        <v>0</v>
      </c>
      <c r="J11" s="1">
        <f>[9]KWHtoCC!D71</f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T11" s="2">
        <f t="shared" si="0"/>
        <v>125847</v>
      </c>
    </row>
    <row r="12" spans="1:20" x14ac:dyDescent="0.25">
      <c r="A12" t="s">
        <v>8</v>
      </c>
      <c r="B12" s="1">
        <f>[1]KWHtoCC!D99</f>
        <v>126070</v>
      </c>
      <c r="C12" s="1">
        <f>[2]BillstoCC!D43</f>
        <v>0</v>
      </c>
      <c r="D12" s="4">
        <v>0</v>
      </c>
      <c r="E12" s="1">
        <f>[4]KWHtoCC!D101</f>
        <v>0</v>
      </c>
      <c r="F12" s="1">
        <f>[5]KWHtoCC!D97</f>
        <v>0</v>
      </c>
      <c r="G12" s="1">
        <f>[6]KWHtoCC!D120</f>
        <v>0</v>
      </c>
      <c r="H12" s="1">
        <f>[7]KWHtoCC!D97</f>
        <v>0</v>
      </c>
      <c r="I12" s="1">
        <f>[8]KWHtoCC!D97</f>
        <v>0</v>
      </c>
      <c r="J12" s="1">
        <f>[9]KWHtoCC!D72</f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T12" s="2">
        <f t="shared" si="0"/>
        <v>126070</v>
      </c>
    </row>
    <row r="13" spans="1:20" x14ac:dyDescent="0.25">
      <c r="A13" t="s">
        <v>9</v>
      </c>
      <c r="B13" s="1">
        <f>[1]KWHtoCC!D100</f>
        <v>126185</v>
      </c>
      <c r="C13" s="1">
        <f>[2]BillstoCC!D44</f>
        <v>0</v>
      </c>
      <c r="D13" s="4">
        <v>0</v>
      </c>
      <c r="E13" s="1">
        <f>[4]KWHtoCC!D102</f>
        <v>0</v>
      </c>
      <c r="F13" s="1">
        <f>[5]KWHtoCC!D98</f>
        <v>0</v>
      </c>
      <c r="G13" s="1">
        <f>[6]KWHtoCC!D121</f>
        <v>0</v>
      </c>
      <c r="H13" s="1">
        <f>[7]KWHtoCC!D98</f>
        <v>0</v>
      </c>
      <c r="I13" s="1">
        <f>[8]KWHtoCC!D98</f>
        <v>0</v>
      </c>
      <c r="J13" s="1">
        <f>[9]KWHtoCC!D73</f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T13" s="2">
        <f t="shared" si="0"/>
        <v>126185</v>
      </c>
    </row>
    <row r="14" spans="1:20" x14ac:dyDescent="0.25">
      <c r="A14" t="s">
        <v>10</v>
      </c>
      <c r="B14" s="1">
        <f>[1]KWHtoCC!D101</f>
        <v>126224</v>
      </c>
      <c r="C14" s="1">
        <f>[2]BillstoCC!D45</f>
        <v>0</v>
      </c>
      <c r="D14" s="1">
        <f>[3]KWHtoCC!D70</f>
        <v>0</v>
      </c>
      <c r="E14" s="1">
        <f>[4]KWHtoCC!D103</f>
        <v>0</v>
      </c>
      <c r="F14" s="1">
        <f>[5]KWHtoCC!D99</f>
        <v>0</v>
      </c>
      <c r="G14" s="1">
        <f>[6]KWHtoCC!D122</f>
        <v>0</v>
      </c>
      <c r="H14" s="1">
        <f>[7]KWHtoCC!D99</f>
        <v>0</v>
      </c>
      <c r="I14" s="1">
        <f>[8]KWHtoCC!D99</f>
        <v>0</v>
      </c>
      <c r="J14" s="1">
        <f>[9]KWHtoCC!D74</f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T14" s="2">
        <f t="shared" si="0"/>
        <v>126224</v>
      </c>
    </row>
    <row r="15" spans="1:20" x14ac:dyDescent="0.25">
      <c r="A15" t="s">
        <v>11</v>
      </c>
      <c r="B15" s="1">
        <f>[1]KWHtoCC!D102</f>
        <v>126304</v>
      </c>
      <c r="C15" s="1">
        <f>[2]BillstoCC!D46</f>
        <v>0</v>
      </c>
      <c r="D15" s="1">
        <f>[3]KWHtoCC!D71</f>
        <v>0</v>
      </c>
      <c r="E15" s="1">
        <f>[4]KWHtoCC!D104</f>
        <v>0</v>
      </c>
      <c r="F15" s="1">
        <f>[5]KWHtoCC!D100</f>
        <v>0</v>
      </c>
      <c r="G15" s="1">
        <f>[6]KWHtoCC!D123</f>
        <v>0</v>
      </c>
      <c r="H15" s="1">
        <f>[7]KWHtoCC!D100</f>
        <v>0</v>
      </c>
      <c r="I15" s="1">
        <f>[8]KWHtoCC!D100</f>
        <v>0</v>
      </c>
      <c r="J15" s="1">
        <f>[9]KWHtoCC!D75</f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T15" s="2">
        <f t="shared" si="0"/>
        <v>126304</v>
      </c>
    </row>
    <row r="16" spans="1:20" x14ac:dyDescent="0.25">
      <c r="A16" t="s">
        <v>12</v>
      </c>
      <c r="B16" s="1">
        <f>[1]KWHtoCC!D103</f>
        <v>126493</v>
      </c>
      <c r="C16" s="1">
        <f>[2]BillstoCC!D47</f>
        <v>0</v>
      </c>
      <c r="D16" s="1">
        <f>[3]KWHtoCC!D72</f>
        <v>0</v>
      </c>
      <c r="E16" s="1">
        <f>[4]KWHtoCC!D105</f>
        <v>0</v>
      </c>
      <c r="F16" s="1">
        <f>[5]KWHtoCC!D101</f>
        <v>0</v>
      </c>
      <c r="G16" s="1">
        <f>[6]KWHtoCC!D124</f>
        <v>0</v>
      </c>
      <c r="H16" s="1">
        <f>[7]KWHtoCC!D101</f>
        <v>0</v>
      </c>
      <c r="I16" s="1">
        <f>[8]KWHtoCC!D101</f>
        <v>0</v>
      </c>
      <c r="J16" s="1">
        <f>[9]KWHtoCC!D76</f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T16" s="2">
        <f t="shared" si="0"/>
        <v>126493</v>
      </c>
    </row>
    <row r="17" spans="1:20" x14ac:dyDescent="0.25">
      <c r="A17" s="7">
        <v>42736</v>
      </c>
      <c r="B17" s="1">
        <f>[1]KWHtoCC!D104</f>
        <v>126648</v>
      </c>
      <c r="C17" s="1">
        <f>[2]BillstoCC!D48</f>
        <v>0</v>
      </c>
      <c r="D17" s="1">
        <f>[3]KWHtoCC!D73</f>
        <v>0</v>
      </c>
      <c r="E17" s="1">
        <f>[4]KWHtoCC!D106</f>
        <v>0</v>
      </c>
      <c r="F17" s="1">
        <f>[5]KWHtoCC!D102</f>
        <v>0</v>
      </c>
      <c r="G17" s="1">
        <f>[6]KWHtoCC!D125</f>
        <v>0</v>
      </c>
      <c r="H17" s="1">
        <f>[7]KWHtoCC!D102</f>
        <v>0</v>
      </c>
      <c r="I17" s="1">
        <f>[8]KWHtoCC!D102</f>
        <v>0</v>
      </c>
      <c r="J17" s="1">
        <f>[9]KWHtoCC!D77</f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T17" s="2">
        <f t="shared" si="0"/>
        <v>126648</v>
      </c>
    </row>
    <row r="18" spans="1:20" x14ac:dyDescent="0.25">
      <c r="A18" s="7">
        <v>42767</v>
      </c>
      <c r="B18" s="1">
        <f>[1]KWHtoCC!D105</f>
        <v>126572</v>
      </c>
      <c r="C18" s="1">
        <f>[2]BillstoCC!D49</f>
        <v>0</v>
      </c>
      <c r="D18" s="1">
        <f>[3]KWHtoCC!D74</f>
        <v>0</v>
      </c>
      <c r="E18" s="1">
        <f>[4]KWHtoCC!D107</f>
        <v>0</v>
      </c>
      <c r="F18" s="1">
        <f>[5]KWHtoCC!D103</f>
        <v>0</v>
      </c>
      <c r="G18" s="1">
        <f>[6]KWHtoCC!D126</f>
        <v>0</v>
      </c>
      <c r="H18" s="1">
        <f>[7]KWHtoCC!D103</f>
        <v>0</v>
      </c>
      <c r="I18" s="1">
        <f>[8]KWHtoCC!D103</f>
        <v>0</v>
      </c>
      <c r="J18" s="1">
        <f>[9]KWHtoCC!D78</f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T18" s="2">
        <f t="shared" si="0"/>
        <v>126572</v>
      </c>
    </row>
    <row r="19" spans="1:20" x14ac:dyDescent="0.25">
      <c r="A19" s="7">
        <v>42795</v>
      </c>
      <c r="B19" s="1">
        <f>[1]KWHtoCC!D106</f>
        <v>126857</v>
      </c>
      <c r="C19" s="1">
        <f>[2]BillstoCC!D50</f>
        <v>0</v>
      </c>
      <c r="D19" s="1">
        <f>[3]KWHtoCC!D75</f>
        <v>0</v>
      </c>
      <c r="E19" s="1">
        <f>[4]KWHtoCC!D108</f>
        <v>0</v>
      </c>
      <c r="F19" s="1">
        <f>[5]KWHtoCC!D104</f>
        <v>0</v>
      </c>
      <c r="G19" s="1">
        <f>[6]KWHtoCC!D127</f>
        <v>0</v>
      </c>
      <c r="H19" s="1">
        <f>[7]KWHtoCC!D104</f>
        <v>0</v>
      </c>
      <c r="I19" s="1">
        <f>[8]KWHtoCC!D104</f>
        <v>0</v>
      </c>
      <c r="J19" s="1">
        <f>[9]KWHtoCC!D79</f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T19" s="2">
        <f t="shared" si="0"/>
        <v>126857</v>
      </c>
    </row>
    <row r="20" spans="1:20" x14ac:dyDescent="0.25">
      <c r="A20" s="7">
        <v>42826</v>
      </c>
      <c r="B20" s="1">
        <f>[1]KWHtoCC!D107</f>
        <v>127223</v>
      </c>
      <c r="C20" s="1">
        <f>[2]BillstoCC!D51</f>
        <v>0</v>
      </c>
      <c r="D20" s="1">
        <f>[3]KWHtoCC!D76</f>
        <v>0</v>
      </c>
      <c r="E20" s="1">
        <f>[4]KWHtoCC!D109</f>
        <v>0</v>
      </c>
      <c r="F20" s="1">
        <f>[5]KWHtoCC!D105</f>
        <v>0</v>
      </c>
      <c r="G20" s="1">
        <f>[6]KWHtoCC!D128</f>
        <v>0</v>
      </c>
      <c r="H20" s="1">
        <f>[7]KWHtoCC!D105</f>
        <v>0</v>
      </c>
      <c r="I20" s="1">
        <f>[8]KWHtoCC!D105</f>
        <v>0</v>
      </c>
      <c r="J20" s="1">
        <f>[9]KWHtoCC!D80</f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T20" s="2">
        <f t="shared" si="0"/>
        <v>127223</v>
      </c>
    </row>
    <row r="21" spans="1:20" x14ac:dyDescent="0.25">
      <c r="A21" s="7">
        <v>42856</v>
      </c>
      <c r="B21" s="1">
        <f>[1]KWHtoCC!D108</f>
        <v>127273</v>
      </c>
      <c r="C21" s="1">
        <f>[2]BillstoCC!D52</f>
        <v>0</v>
      </c>
      <c r="D21" s="1">
        <f>[3]KWHtoCC!D77</f>
        <v>0</v>
      </c>
      <c r="E21" s="1">
        <f>[4]KWHtoCC!D110</f>
        <v>0</v>
      </c>
      <c r="F21" s="1">
        <f>[5]KWHtoCC!D106</f>
        <v>0</v>
      </c>
      <c r="G21" s="1">
        <f>[6]KWHtoCC!D129</f>
        <v>0</v>
      </c>
      <c r="H21" s="1">
        <f>[7]KWHtoCC!D106</f>
        <v>0</v>
      </c>
      <c r="I21" s="1">
        <f>[8]KWHtoCC!D106</f>
        <v>0</v>
      </c>
      <c r="J21" s="1">
        <f>[9]KWHtoCC!D81</f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T21" s="2">
        <f t="shared" si="0"/>
        <v>127273</v>
      </c>
    </row>
    <row r="22" spans="1:20" x14ac:dyDescent="0.25">
      <c r="A22" s="7">
        <v>42887</v>
      </c>
      <c r="B22" s="1">
        <f>[1]KWHtoCC!D109</f>
        <v>0</v>
      </c>
      <c r="C22" s="1">
        <f>[2]BillstoCC!D53</f>
        <v>0</v>
      </c>
      <c r="D22" s="4">
        <v>0</v>
      </c>
      <c r="E22" s="1">
        <f>[4]KWHtoCC!D111</f>
        <v>0</v>
      </c>
      <c r="F22" s="1">
        <f>[5]KWHtoCC!D107</f>
        <v>0</v>
      </c>
      <c r="G22" s="1">
        <f>[6]KWHtoCC!D130</f>
        <v>0</v>
      </c>
      <c r="H22" s="1">
        <f>[7]KWHtoCC!D107</f>
        <v>0</v>
      </c>
      <c r="I22" s="1">
        <f>[8]KWHtoCC!D107</f>
        <v>0</v>
      </c>
      <c r="J22" s="1">
        <f>[9]KWHtoCC!D82</f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T22" s="2">
        <f t="shared" si="0"/>
        <v>0</v>
      </c>
    </row>
    <row r="23" spans="1:20" x14ac:dyDescent="0.25">
      <c r="A23" s="7">
        <v>42917</v>
      </c>
      <c r="B23" s="1">
        <f>[1]KWHtoCC!D110</f>
        <v>0</v>
      </c>
      <c r="C23" s="1">
        <f>[2]BillstoCC!D54</f>
        <v>0</v>
      </c>
      <c r="D23" s="4">
        <v>0</v>
      </c>
      <c r="E23" s="1">
        <f>[4]KWHtoCC!D112</f>
        <v>0</v>
      </c>
      <c r="F23" s="1">
        <f>[5]KWHtoCC!D108</f>
        <v>0</v>
      </c>
      <c r="G23" s="1">
        <f>[6]KWHtoCC!D131</f>
        <v>0</v>
      </c>
      <c r="H23" s="1">
        <f>[7]KWHtoCC!D108</f>
        <v>0</v>
      </c>
      <c r="I23" s="1">
        <f>[8]KWHtoCC!D108</f>
        <v>0</v>
      </c>
      <c r="J23" s="1">
        <f>[9]KWHtoCC!D83</f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T23" s="2">
        <f t="shared" si="0"/>
        <v>0</v>
      </c>
    </row>
    <row r="24" spans="1:20" x14ac:dyDescent="0.25">
      <c r="A24" s="7">
        <v>42948</v>
      </c>
      <c r="B24" s="1">
        <f>[1]KWHtoCC!D111</f>
        <v>0</v>
      </c>
      <c r="C24" s="1">
        <f>[2]BillstoCC!D55</f>
        <v>0</v>
      </c>
      <c r="D24" s="4">
        <v>0</v>
      </c>
      <c r="E24" s="1">
        <f>[4]KWHtoCC!D113</f>
        <v>0</v>
      </c>
      <c r="F24" s="1">
        <f>[5]KWHtoCC!D109</f>
        <v>0</v>
      </c>
      <c r="G24" s="1">
        <f>[6]KWHtoCC!D132</f>
        <v>0</v>
      </c>
      <c r="H24" s="1">
        <f>[7]KWHtoCC!D109</f>
        <v>0</v>
      </c>
      <c r="I24" s="1">
        <f>[8]KWHtoCC!D109</f>
        <v>0</v>
      </c>
      <c r="J24" s="1">
        <f>[9]KWHtoCC!D84</f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T24" s="2">
        <f t="shared" si="0"/>
        <v>0</v>
      </c>
    </row>
    <row r="25" spans="1:20" x14ac:dyDescent="0.25">
      <c r="A25" s="7">
        <v>42979</v>
      </c>
      <c r="B25" s="1">
        <f>[1]KWHtoCC!D112</f>
        <v>0</v>
      </c>
      <c r="C25" s="1">
        <f>[2]BillstoCC!D56</f>
        <v>0</v>
      </c>
      <c r="D25" s="4">
        <v>0</v>
      </c>
      <c r="E25" s="1">
        <f>[4]KWHtoCC!D114</f>
        <v>0</v>
      </c>
      <c r="F25" s="1">
        <f>[5]KWHtoCC!D110</f>
        <v>0</v>
      </c>
      <c r="G25" s="1">
        <f>[6]KWHtoCC!D133</f>
        <v>0</v>
      </c>
      <c r="H25" s="1">
        <f>[7]KWHtoCC!D110</f>
        <v>0</v>
      </c>
      <c r="I25" s="1">
        <f>[8]KWHtoCC!D110</f>
        <v>0</v>
      </c>
      <c r="J25" s="1">
        <f>[9]KWHtoCC!D85</f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T25" s="2">
        <f t="shared" si="0"/>
        <v>0</v>
      </c>
    </row>
    <row r="26" spans="1:20" x14ac:dyDescent="0.25">
      <c r="A26" s="7">
        <v>43009</v>
      </c>
      <c r="B26" s="1">
        <f>[1]KWHtoCC!D113</f>
        <v>0</v>
      </c>
      <c r="C26" s="1">
        <f>[2]BillstoCC!D57</f>
        <v>0</v>
      </c>
      <c r="D26" s="1">
        <f>[3]KWHtoCC!D78</f>
        <v>0</v>
      </c>
      <c r="E26" s="1">
        <f>[4]KWHtoCC!D115</f>
        <v>0</v>
      </c>
      <c r="F26" s="1">
        <f>[5]KWHtoCC!D111</f>
        <v>0</v>
      </c>
      <c r="G26" s="1">
        <f>[6]KWHtoCC!D134</f>
        <v>0</v>
      </c>
      <c r="H26" s="1">
        <f>[7]KWHtoCC!D111</f>
        <v>0</v>
      </c>
      <c r="I26" s="1">
        <f>[8]KWHtoCC!D111</f>
        <v>0</v>
      </c>
      <c r="J26" s="1">
        <f>[9]KWHtoCC!D86</f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T26" s="2">
        <f t="shared" si="0"/>
        <v>0</v>
      </c>
    </row>
    <row r="27" spans="1:20" x14ac:dyDescent="0.25">
      <c r="A27" s="7">
        <v>43040</v>
      </c>
      <c r="B27" s="1">
        <f>[1]KWHtoCC!D114</f>
        <v>0</v>
      </c>
      <c r="C27" s="1">
        <f>[2]BillstoCC!D58</f>
        <v>0</v>
      </c>
      <c r="D27" s="1">
        <f>[3]KWHtoCC!D79</f>
        <v>0</v>
      </c>
      <c r="E27" s="1">
        <f>[4]KWHtoCC!D116</f>
        <v>0</v>
      </c>
      <c r="F27" s="1">
        <f>[5]KWHtoCC!D112</f>
        <v>0</v>
      </c>
      <c r="G27" s="1">
        <f>[6]KWHtoCC!D135</f>
        <v>0</v>
      </c>
      <c r="H27" s="1">
        <f>[7]KWHtoCC!D112</f>
        <v>0</v>
      </c>
      <c r="I27" s="1">
        <f>[8]KWHtoCC!D112</f>
        <v>0</v>
      </c>
      <c r="J27" s="1">
        <f>[9]KWHtoCC!D87</f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T27" s="2">
        <f t="shared" si="0"/>
        <v>0</v>
      </c>
    </row>
    <row r="28" spans="1:20" x14ac:dyDescent="0.25">
      <c r="A28" s="7">
        <v>43070</v>
      </c>
      <c r="B28" s="1">
        <f>[1]KWHtoCC!D115</f>
        <v>0</v>
      </c>
      <c r="C28" s="1">
        <f>[2]BillstoCC!D59</f>
        <v>0</v>
      </c>
      <c r="D28" s="1">
        <f>[3]KWHtoCC!D80</f>
        <v>0</v>
      </c>
      <c r="E28" s="1">
        <f>[4]KWHtoCC!D117</f>
        <v>0</v>
      </c>
      <c r="F28" s="1">
        <f>[5]KWHtoCC!D113</f>
        <v>0</v>
      </c>
      <c r="G28" s="1">
        <f>[6]KWHtoCC!D136</f>
        <v>0</v>
      </c>
      <c r="H28" s="1">
        <f>[7]KWHtoCC!D113</f>
        <v>0</v>
      </c>
      <c r="I28" s="1">
        <f>[8]KWHtoCC!D113</f>
        <v>0</v>
      </c>
      <c r="J28" s="1">
        <f>[9]KWHtoCC!D88</f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T28" s="2">
        <f t="shared" si="0"/>
        <v>0</v>
      </c>
    </row>
    <row r="31" spans="1:20" x14ac:dyDescent="0.25">
      <c r="A31" t="s">
        <v>47</v>
      </c>
      <c r="B31" t="s">
        <v>22</v>
      </c>
    </row>
    <row r="32" spans="1:20" x14ac:dyDescent="0.25">
      <c r="A32" t="s">
        <v>21</v>
      </c>
      <c r="B32" t="s">
        <v>0</v>
      </c>
      <c r="C32" t="s">
        <v>23</v>
      </c>
      <c r="D32" t="s">
        <v>24</v>
      </c>
      <c r="E32" t="s">
        <v>25</v>
      </c>
      <c r="F32" t="s">
        <v>26</v>
      </c>
      <c r="G32" t="s">
        <v>27</v>
      </c>
      <c r="H32" t="s">
        <v>28</v>
      </c>
      <c r="I32" t="s">
        <v>29</v>
      </c>
      <c r="J32" t="s">
        <v>30</v>
      </c>
      <c r="K32" t="s">
        <v>31</v>
      </c>
      <c r="L32" t="s">
        <v>14</v>
      </c>
      <c r="M32" t="s">
        <v>32</v>
      </c>
      <c r="N32" t="s">
        <v>33</v>
      </c>
      <c r="O32" t="s">
        <v>34</v>
      </c>
      <c r="P32" t="s">
        <v>35</v>
      </c>
      <c r="Q32" t="s">
        <v>36</v>
      </c>
      <c r="R32" t="s">
        <v>41</v>
      </c>
      <c r="T32" t="s">
        <v>13</v>
      </c>
    </row>
    <row r="33" spans="1:20" x14ac:dyDescent="0.25">
      <c r="A33" s="6" t="s">
        <v>1</v>
      </c>
      <c r="B33" s="11">
        <f t="shared" ref="B33:R33" si="1">B5/$T5</f>
        <v>1</v>
      </c>
      <c r="C33" s="11">
        <f t="shared" si="1"/>
        <v>0</v>
      </c>
      <c r="D33" s="11">
        <f t="shared" si="1"/>
        <v>0</v>
      </c>
      <c r="E33" s="11">
        <f t="shared" si="1"/>
        <v>0</v>
      </c>
      <c r="F33" s="11">
        <f t="shared" si="1"/>
        <v>0</v>
      </c>
      <c r="G33" s="11">
        <f t="shared" si="1"/>
        <v>0</v>
      </c>
      <c r="H33" s="11">
        <f t="shared" si="1"/>
        <v>0</v>
      </c>
      <c r="I33" s="11">
        <f t="shared" si="1"/>
        <v>0</v>
      </c>
      <c r="J33" s="11">
        <f t="shared" si="1"/>
        <v>0</v>
      </c>
      <c r="K33" s="11">
        <f t="shared" si="1"/>
        <v>0</v>
      </c>
      <c r="L33" s="11">
        <f t="shared" si="1"/>
        <v>0</v>
      </c>
      <c r="M33" s="11">
        <f t="shared" si="1"/>
        <v>0</v>
      </c>
      <c r="N33" s="11">
        <f t="shared" si="1"/>
        <v>0</v>
      </c>
      <c r="O33" s="11">
        <f t="shared" si="1"/>
        <v>0</v>
      </c>
      <c r="P33" s="11">
        <f t="shared" si="1"/>
        <v>0</v>
      </c>
      <c r="Q33" s="11">
        <f t="shared" si="1"/>
        <v>0</v>
      </c>
      <c r="R33" s="11">
        <f t="shared" si="1"/>
        <v>0</v>
      </c>
      <c r="T33" s="5">
        <f>SUM(B33:S33)</f>
        <v>1</v>
      </c>
    </row>
    <row r="34" spans="1:20" x14ac:dyDescent="0.25">
      <c r="A34" s="6" t="s">
        <v>2</v>
      </c>
      <c r="B34" s="11">
        <f t="shared" ref="B34:R34" si="2">B6/$T6</f>
        <v>1</v>
      </c>
      <c r="C34" s="11">
        <f t="shared" si="2"/>
        <v>0</v>
      </c>
      <c r="D34" s="11">
        <f t="shared" si="2"/>
        <v>0</v>
      </c>
      <c r="E34" s="11">
        <f t="shared" si="2"/>
        <v>0</v>
      </c>
      <c r="F34" s="11">
        <f t="shared" si="2"/>
        <v>0</v>
      </c>
      <c r="G34" s="11">
        <f t="shared" si="2"/>
        <v>0</v>
      </c>
      <c r="H34" s="11">
        <f t="shared" si="2"/>
        <v>0</v>
      </c>
      <c r="I34" s="11">
        <f t="shared" si="2"/>
        <v>0</v>
      </c>
      <c r="J34" s="11">
        <f t="shared" si="2"/>
        <v>0</v>
      </c>
      <c r="K34" s="11">
        <f t="shared" si="2"/>
        <v>0</v>
      </c>
      <c r="L34" s="11">
        <f t="shared" si="2"/>
        <v>0</v>
      </c>
      <c r="M34" s="11">
        <f t="shared" si="2"/>
        <v>0</v>
      </c>
      <c r="N34" s="11">
        <f t="shared" si="2"/>
        <v>0</v>
      </c>
      <c r="O34" s="11">
        <f t="shared" si="2"/>
        <v>0</v>
      </c>
      <c r="P34" s="11">
        <f t="shared" si="2"/>
        <v>0</v>
      </c>
      <c r="Q34" s="11">
        <f t="shared" si="2"/>
        <v>0</v>
      </c>
      <c r="R34" s="11">
        <f t="shared" si="2"/>
        <v>0</v>
      </c>
      <c r="T34" s="5">
        <f t="shared" ref="T34:T68" si="3">SUM(B34:S34)</f>
        <v>1</v>
      </c>
    </row>
    <row r="35" spans="1:20" x14ac:dyDescent="0.25">
      <c r="A35" s="6" t="s">
        <v>3</v>
      </c>
      <c r="B35" s="11">
        <f t="shared" ref="B35:R35" si="4">B7/$T7</f>
        <v>1</v>
      </c>
      <c r="C35" s="11">
        <f t="shared" si="4"/>
        <v>0</v>
      </c>
      <c r="D35" s="11">
        <f t="shared" si="4"/>
        <v>0</v>
      </c>
      <c r="E35" s="11">
        <f t="shared" si="4"/>
        <v>0</v>
      </c>
      <c r="F35" s="11">
        <f t="shared" si="4"/>
        <v>0</v>
      </c>
      <c r="G35" s="11">
        <f t="shared" si="4"/>
        <v>0</v>
      </c>
      <c r="H35" s="11">
        <f t="shared" si="4"/>
        <v>0</v>
      </c>
      <c r="I35" s="11">
        <f t="shared" si="4"/>
        <v>0</v>
      </c>
      <c r="J35" s="11">
        <f t="shared" si="4"/>
        <v>0</v>
      </c>
      <c r="K35" s="11">
        <f t="shared" si="4"/>
        <v>0</v>
      </c>
      <c r="L35" s="11">
        <f t="shared" si="4"/>
        <v>0</v>
      </c>
      <c r="M35" s="11">
        <f t="shared" si="4"/>
        <v>0</v>
      </c>
      <c r="N35" s="11">
        <f t="shared" si="4"/>
        <v>0</v>
      </c>
      <c r="O35" s="11">
        <f t="shared" si="4"/>
        <v>0</v>
      </c>
      <c r="P35" s="11">
        <f t="shared" si="4"/>
        <v>0</v>
      </c>
      <c r="Q35" s="11">
        <f t="shared" si="4"/>
        <v>0</v>
      </c>
      <c r="R35" s="11">
        <f t="shared" si="4"/>
        <v>0</v>
      </c>
      <c r="T35" s="5">
        <f t="shared" si="3"/>
        <v>1</v>
      </c>
    </row>
    <row r="36" spans="1:20" x14ac:dyDescent="0.25">
      <c r="A36" s="6" t="s">
        <v>4</v>
      </c>
      <c r="B36" s="11">
        <f t="shared" ref="B36:R36" si="5">B8/$T8</f>
        <v>1</v>
      </c>
      <c r="C36" s="11">
        <f t="shared" si="5"/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  <c r="I36" s="11">
        <f t="shared" si="5"/>
        <v>0</v>
      </c>
      <c r="J36" s="11">
        <f t="shared" si="5"/>
        <v>0</v>
      </c>
      <c r="K36" s="11">
        <f t="shared" si="5"/>
        <v>0</v>
      </c>
      <c r="L36" s="11">
        <f t="shared" si="5"/>
        <v>0</v>
      </c>
      <c r="M36" s="11">
        <f t="shared" si="5"/>
        <v>0</v>
      </c>
      <c r="N36" s="11">
        <f t="shared" si="5"/>
        <v>0</v>
      </c>
      <c r="O36" s="11">
        <f t="shared" si="5"/>
        <v>0</v>
      </c>
      <c r="P36" s="11">
        <f t="shared" si="5"/>
        <v>0</v>
      </c>
      <c r="Q36" s="11">
        <f t="shared" si="5"/>
        <v>0</v>
      </c>
      <c r="R36" s="11">
        <f t="shared" si="5"/>
        <v>0</v>
      </c>
      <c r="T36" s="5">
        <f t="shared" si="3"/>
        <v>1</v>
      </c>
    </row>
    <row r="37" spans="1:20" x14ac:dyDescent="0.25">
      <c r="A37" s="6" t="s">
        <v>5</v>
      </c>
      <c r="B37" s="11">
        <f t="shared" ref="B37:R37" si="6">B9/$T9</f>
        <v>1</v>
      </c>
      <c r="C37" s="11">
        <f t="shared" si="6"/>
        <v>0</v>
      </c>
      <c r="D37" s="11">
        <f t="shared" si="6"/>
        <v>0</v>
      </c>
      <c r="E37" s="11">
        <f t="shared" si="6"/>
        <v>0</v>
      </c>
      <c r="F37" s="11">
        <f t="shared" si="6"/>
        <v>0</v>
      </c>
      <c r="G37" s="11">
        <f t="shared" si="6"/>
        <v>0</v>
      </c>
      <c r="H37" s="11">
        <f t="shared" si="6"/>
        <v>0</v>
      </c>
      <c r="I37" s="11">
        <f t="shared" si="6"/>
        <v>0</v>
      </c>
      <c r="J37" s="11">
        <f t="shared" si="6"/>
        <v>0</v>
      </c>
      <c r="K37" s="11">
        <f t="shared" si="6"/>
        <v>0</v>
      </c>
      <c r="L37" s="11">
        <f t="shared" si="6"/>
        <v>0</v>
      </c>
      <c r="M37" s="11">
        <f t="shared" si="6"/>
        <v>0</v>
      </c>
      <c r="N37" s="11">
        <f t="shared" si="6"/>
        <v>0</v>
      </c>
      <c r="O37" s="11">
        <f t="shared" si="6"/>
        <v>0</v>
      </c>
      <c r="P37" s="11">
        <f t="shared" si="6"/>
        <v>0</v>
      </c>
      <c r="Q37" s="11">
        <f t="shared" si="6"/>
        <v>0</v>
      </c>
      <c r="R37" s="11">
        <f t="shared" si="6"/>
        <v>0</v>
      </c>
      <c r="T37" s="5">
        <f t="shared" si="3"/>
        <v>1</v>
      </c>
    </row>
    <row r="38" spans="1:20" x14ac:dyDescent="0.25">
      <c r="A38" s="6" t="s">
        <v>6</v>
      </c>
      <c r="B38" s="11">
        <f t="shared" ref="B38:R38" si="7">B10/$T10</f>
        <v>1</v>
      </c>
      <c r="C38" s="11">
        <f t="shared" si="7"/>
        <v>0</v>
      </c>
      <c r="D38" s="11">
        <f t="shared" si="7"/>
        <v>0</v>
      </c>
      <c r="E38" s="11">
        <f t="shared" si="7"/>
        <v>0</v>
      </c>
      <c r="F38" s="11">
        <f t="shared" si="7"/>
        <v>0</v>
      </c>
      <c r="G38" s="11">
        <f t="shared" si="7"/>
        <v>0</v>
      </c>
      <c r="H38" s="11">
        <f t="shared" si="7"/>
        <v>0</v>
      </c>
      <c r="I38" s="11">
        <f t="shared" si="7"/>
        <v>0</v>
      </c>
      <c r="J38" s="11">
        <f t="shared" si="7"/>
        <v>0</v>
      </c>
      <c r="K38" s="11">
        <f t="shared" si="7"/>
        <v>0</v>
      </c>
      <c r="L38" s="11">
        <f t="shared" si="7"/>
        <v>0</v>
      </c>
      <c r="M38" s="11">
        <f t="shared" si="7"/>
        <v>0</v>
      </c>
      <c r="N38" s="11">
        <f t="shared" si="7"/>
        <v>0</v>
      </c>
      <c r="O38" s="11">
        <f t="shared" si="7"/>
        <v>0</v>
      </c>
      <c r="P38" s="11">
        <f t="shared" si="7"/>
        <v>0</v>
      </c>
      <c r="Q38" s="11">
        <f t="shared" si="7"/>
        <v>0</v>
      </c>
      <c r="R38" s="11">
        <f t="shared" si="7"/>
        <v>0</v>
      </c>
      <c r="T38" s="5">
        <f t="shared" si="3"/>
        <v>1</v>
      </c>
    </row>
    <row r="39" spans="1:20" x14ac:dyDescent="0.25">
      <c r="A39" s="6" t="s">
        <v>7</v>
      </c>
      <c r="B39" s="11">
        <f t="shared" ref="B39:R39" si="8">B11/$T11</f>
        <v>1</v>
      </c>
      <c r="C39" s="11">
        <f t="shared" si="8"/>
        <v>0</v>
      </c>
      <c r="D39" s="11">
        <f t="shared" si="8"/>
        <v>0</v>
      </c>
      <c r="E39" s="11">
        <f t="shared" si="8"/>
        <v>0</v>
      </c>
      <c r="F39" s="11">
        <f t="shared" si="8"/>
        <v>0</v>
      </c>
      <c r="G39" s="11">
        <f t="shared" si="8"/>
        <v>0</v>
      </c>
      <c r="H39" s="11">
        <f t="shared" si="8"/>
        <v>0</v>
      </c>
      <c r="I39" s="11">
        <f t="shared" si="8"/>
        <v>0</v>
      </c>
      <c r="J39" s="11">
        <f t="shared" si="8"/>
        <v>0</v>
      </c>
      <c r="K39" s="11">
        <f t="shared" si="8"/>
        <v>0</v>
      </c>
      <c r="L39" s="11">
        <f t="shared" si="8"/>
        <v>0</v>
      </c>
      <c r="M39" s="11">
        <f t="shared" si="8"/>
        <v>0</v>
      </c>
      <c r="N39" s="11">
        <f t="shared" si="8"/>
        <v>0</v>
      </c>
      <c r="O39" s="11">
        <f t="shared" si="8"/>
        <v>0</v>
      </c>
      <c r="P39" s="11">
        <f t="shared" si="8"/>
        <v>0</v>
      </c>
      <c r="Q39" s="11">
        <f t="shared" si="8"/>
        <v>0</v>
      </c>
      <c r="R39" s="11">
        <f t="shared" si="8"/>
        <v>0</v>
      </c>
      <c r="T39" s="5">
        <f t="shared" si="3"/>
        <v>1</v>
      </c>
    </row>
    <row r="40" spans="1:20" x14ac:dyDescent="0.25">
      <c r="A40" s="6" t="s">
        <v>8</v>
      </c>
      <c r="B40" s="11">
        <f t="shared" ref="B40:R40" si="9">B12/$T12</f>
        <v>1</v>
      </c>
      <c r="C40" s="11">
        <f t="shared" si="9"/>
        <v>0</v>
      </c>
      <c r="D40" s="11">
        <f t="shared" si="9"/>
        <v>0</v>
      </c>
      <c r="E40" s="11">
        <f t="shared" si="9"/>
        <v>0</v>
      </c>
      <c r="F40" s="11">
        <f t="shared" si="9"/>
        <v>0</v>
      </c>
      <c r="G40" s="11">
        <f t="shared" si="9"/>
        <v>0</v>
      </c>
      <c r="H40" s="11">
        <f t="shared" si="9"/>
        <v>0</v>
      </c>
      <c r="I40" s="11">
        <f t="shared" si="9"/>
        <v>0</v>
      </c>
      <c r="J40" s="11">
        <f t="shared" si="9"/>
        <v>0</v>
      </c>
      <c r="K40" s="11">
        <f t="shared" si="9"/>
        <v>0</v>
      </c>
      <c r="L40" s="11">
        <f t="shared" si="9"/>
        <v>0</v>
      </c>
      <c r="M40" s="11">
        <f t="shared" si="9"/>
        <v>0</v>
      </c>
      <c r="N40" s="11">
        <f t="shared" si="9"/>
        <v>0</v>
      </c>
      <c r="O40" s="11">
        <f t="shared" si="9"/>
        <v>0</v>
      </c>
      <c r="P40" s="11">
        <f t="shared" si="9"/>
        <v>0</v>
      </c>
      <c r="Q40" s="11">
        <f t="shared" si="9"/>
        <v>0</v>
      </c>
      <c r="R40" s="11">
        <f t="shared" si="9"/>
        <v>0</v>
      </c>
      <c r="T40" s="5">
        <f t="shared" si="3"/>
        <v>1</v>
      </c>
    </row>
    <row r="41" spans="1:20" x14ac:dyDescent="0.25">
      <c r="A41" s="6" t="s">
        <v>9</v>
      </c>
      <c r="B41" s="11">
        <f t="shared" ref="B41:R41" si="10">B13/$T13</f>
        <v>1</v>
      </c>
      <c r="C41" s="11">
        <f t="shared" si="10"/>
        <v>0</v>
      </c>
      <c r="D41" s="11">
        <f t="shared" si="10"/>
        <v>0</v>
      </c>
      <c r="E41" s="11">
        <f t="shared" si="10"/>
        <v>0</v>
      </c>
      <c r="F41" s="11">
        <f t="shared" si="10"/>
        <v>0</v>
      </c>
      <c r="G41" s="11">
        <f t="shared" si="10"/>
        <v>0</v>
      </c>
      <c r="H41" s="11">
        <f t="shared" si="10"/>
        <v>0</v>
      </c>
      <c r="I41" s="11">
        <f t="shared" si="10"/>
        <v>0</v>
      </c>
      <c r="J41" s="11">
        <f t="shared" si="10"/>
        <v>0</v>
      </c>
      <c r="K41" s="11">
        <f t="shared" si="10"/>
        <v>0</v>
      </c>
      <c r="L41" s="11">
        <f t="shared" si="10"/>
        <v>0</v>
      </c>
      <c r="M41" s="11">
        <f t="shared" si="10"/>
        <v>0</v>
      </c>
      <c r="N41" s="11">
        <f t="shared" si="10"/>
        <v>0</v>
      </c>
      <c r="O41" s="11">
        <f t="shared" si="10"/>
        <v>0</v>
      </c>
      <c r="P41" s="11">
        <f t="shared" si="10"/>
        <v>0</v>
      </c>
      <c r="Q41" s="11">
        <f t="shared" si="10"/>
        <v>0</v>
      </c>
      <c r="R41" s="11">
        <f t="shared" si="10"/>
        <v>0</v>
      </c>
      <c r="T41" s="5">
        <f t="shared" si="3"/>
        <v>1</v>
      </c>
    </row>
    <row r="42" spans="1:20" x14ac:dyDescent="0.25">
      <c r="A42" s="6" t="s">
        <v>10</v>
      </c>
      <c r="B42" s="11">
        <f t="shared" ref="B42:R42" si="11">B14/$T14</f>
        <v>1</v>
      </c>
      <c r="C42" s="11">
        <f t="shared" si="11"/>
        <v>0</v>
      </c>
      <c r="D42" s="11">
        <f t="shared" si="11"/>
        <v>0</v>
      </c>
      <c r="E42" s="11">
        <f t="shared" si="11"/>
        <v>0</v>
      </c>
      <c r="F42" s="11">
        <f t="shared" si="11"/>
        <v>0</v>
      </c>
      <c r="G42" s="11">
        <f t="shared" si="11"/>
        <v>0</v>
      </c>
      <c r="H42" s="11">
        <f t="shared" si="11"/>
        <v>0</v>
      </c>
      <c r="I42" s="11">
        <f t="shared" si="11"/>
        <v>0</v>
      </c>
      <c r="J42" s="11">
        <f t="shared" si="11"/>
        <v>0</v>
      </c>
      <c r="K42" s="11">
        <f t="shared" si="11"/>
        <v>0</v>
      </c>
      <c r="L42" s="11">
        <f t="shared" si="11"/>
        <v>0</v>
      </c>
      <c r="M42" s="11">
        <f t="shared" si="11"/>
        <v>0</v>
      </c>
      <c r="N42" s="11">
        <f t="shared" si="11"/>
        <v>0</v>
      </c>
      <c r="O42" s="11">
        <f t="shared" si="11"/>
        <v>0</v>
      </c>
      <c r="P42" s="11">
        <f t="shared" si="11"/>
        <v>0</v>
      </c>
      <c r="Q42" s="11">
        <f t="shared" si="11"/>
        <v>0</v>
      </c>
      <c r="R42" s="11">
        <f t="shared" si="11"/>
        <v>0</v>
      </c>
      <c r="T42" s="5">
        <f t="shared" si="3"/>
        <v>1</v>
      </c>
    </row>
    <row r="43" spans="1:20" x14ac:dyDescent="0.25">
      <c r="A43" s="6" t="s">
        <v>11</v>
      </c>
      <c r="B43" s="11">
        <f t="shared" ref="B43:R43" si="12">B15/$T15</f>
        <v>1</v>
      </c>
      <c r="C43" s="11">
        <f t="shared" si="12"/>
        <v>0</v>
      </c>
      <c r="D43" s="11">
        <f t="shared" si="12"/>
        <v>0</v>
      </c>
      <c r="E43" s="11">
        <f t="shared" si="12"/>
        <v>0</v>
      </c>
      <c r="F43" s="11">
        <f t="shared" si="12"/>
        <v>0</v>
      </c>
      <c r="G43" s="11">
        <f t="shared" si="12"/>
        <v>0</v>
      </c>
      <c r="H43" s="11">
        <f t="shared" si="12"/>
        <v>0</v>
      </c>
      <c r="I43" s="11">
        <f t="shared" si="12"/>
        <v>0</v>
      </c>
      <c r="J43" s="11">
        <f t="shared" si="12"/>
        <v>0</v>
      </c>
      <c r="K43" s="11">
        <f t="shared" si="12"/>
        <v>0</v>
      </c>
      <c r="L43" s="11">
        <f t="shared" si="12"/>
        <v>0</v>
      </c>
      <c r="M43" s="11">
        <f t="shared" si="12"/>
        <v>0</v>
      </c>
      <c r="N43" s="11">
        <f t="shared" si="12"/>
        <v>0</v>
      </c>
      <c r="O43" s="11">
        <f t="shared" si="12"/>
        <v>0</v>
      </c>
      <c r="P43" s="11">
        <f t="shared" si="12"/>
        <v>0</v>
      </c>
      <c r="Q43" s="11">
        <f t="shared" si="12"/>
        <v>0</v>
      </c>
      <c r="R43" s="11">
        <f t="shared" si="12"/>
        <v>0</v>
      </c>
      <c r="T43" s="5">
        <f t="shared" si="3"/>
        <v>1</v>
      </c>
    </row>
    <row r="44" spans="1:20" x14ac:dyDescent="0.25">
      <c r="A44" s="6" t="s">
        <v>12</v>
      </c>
      <c r="B44" s="11">
        <f t="shared" ref="B44:R44" si="13">B16/$T16</f>
        <v>1</v>
      </c>
      <c r="C44" s="11">
        <f t="shared" si="13"/>
        <v>0</v>
      </c>
      <c r="D44" s="11">
        <f t="shared" si="13"/>
        <v>0</v>
      </c>
      <c r="E44" s="11">
        <f t="shared" si="13"/>
        <v>0</v>
      </c>
      <c r="F44" s="11">
        <f t="shared" si="13"/>
        <v>0</v>
      </c>
      <c r="G44" s="11">
        <f t="shared" si="13"/>
        <v>0</v>
      </c>
      <c r="H44" s="11">
        <f t="shared" si="13"/>
        <v>0</v>
      </c>
      <c r="I44" s="11">
        <f t="shared" si="13"/>
        <v>0</v>
      </c>
      <c r="J44" s="11">
        <f t="shared" si="13"/>
        <v>0</v>
      </c>
      <c r="K44" s="11">
        <f t="shared" si="13"/>
        <v>0</v>
      </c>
      <c r="L44" s="11">
        <f t="shared" si="13"/>
        <v>0</v>
      </c>
      <c r="M44" s="11">
        <f t="shared" si="13"/>
        <v>0</v>
      </c>
      <c r="N44" s="11">
        <f t="shared" si="13"/>
        <v>0</v>
      </c>
      <c r="O44" s="11">
        <f t="shared" si="13"/>
        <v>0</v>
      </c>
      <c r="P44" s="11">
        <f t="shared" si="13"/>
        <v>0</v>
      </c>
      <c r="Q44" s="11">
        <f t="shared" si="13"/>
        <v>0</v>
      </c>
      <c r="R44" s="11">
        <f t="shared" si="13"/>
        <v>0</v>
      </c>
      <c r="T44" s="5">
        <f t="shared" si="3"/>
        <v>1</v>
      </c>
    </row>
    <row r="45" spans="1:20" x14ac:dyDescent="0.25">
      <c r="A45" s="6">
        <v>42736</v>
      </c>
      <c r="B45" s="11">
        <f t="shared" ref="B45:R45" si="14">B17/$T17</f>
        <v>1</v>
      </c>
      <c r="C45" s="11">
        <f t="shared" si="14"/>
        <v>0</v>
      </c>
      <c r="D45" s="11">
        <f t="shared" si="14"/>
        <v>0</v>
      </c>
      <c r="E45" s="11">
        <f t="shared" si="14"/>
        <v>0</v>
      </c>
      <c r="F45" s="11">
        <f t="shared" si="14"/>
        <v>0</v>
      </c>
      <c r="G45" s="11">
        <f t="shared" si="14"/>
        <v>0</v>
      </c>
      <c r="H45" s="11">
        <f t="shared" si="14"/>
        <v>0</v>
      </c>
      <c r="I45" s="11">
        <f t="shared" si="14"/>
        <v>0</v>
      </c>
      <c r="J45" s="11">
        <f t="shared" si="14"/>
        <v>0</v>
      </c>
      <c r="K45" s="11">
        <f t="shared" si="14"/>
        <v>0</v>
      </c>
      <c r="L45" s="11">
        <f t="shared" si="14"/>
        <v>0</v>
      </c>
      <c r="M45" s="11">
        <f t="shared" si="14"/>
        <v>0</v>
      </c>
      <c r="N45" s="11">
        <f t="shared" si="14"/>
        <v>0</v>
      </c>
      <c r="O45" s="11">
        <f t="shared" si="14"/>
        <v>0</v>
      </c>
      <c r="P45" s="11">
        <f t="shared" si="14"/>
        <v>0</v>
      </c>
      <c r="Q45" s="11">
        <f t="shared" si="14"/>
        <v>0</v>
      </c>
      <c r="R45" s="11">
        <f t="shared" si="14"/>
        <v>0</v>
      </c>
      <c r="T45" s="5">
        <f t="shared" si="3"/>
        <v>1</v>
      </c>
    </row>
    <row r="46" spans="1:20" x14ac:dyDescent="0.25">
      <c r="A46" s="6">
        <v>42767</v>
      </c>
      <c r="B46" s="11">
        <f t="shared" ref="B46:R46" si="15">B18/$T18</f>
        <v>1</v>
      </c>
      <c r="C46" s="11">
        <f t="shared" si="15"/>
        <v>0</v>
      </c>
      <c r="D46" s="11">
        <f t="shared" si="15"/>
        <v>0</v>
      </c>
      <c r="E46" s="11">
        <f t="shared" si="15"/>
        <v>0</v>
      </c>
      <c r="F46" s="11">
        <f t="shared" si="15"/>
        <v>0</v>
      </c>
      <c r="G46" s="11">
        <f t="shared" si="15"/>
        <v>0</v>
      </c>
      <c r="H46" s="11">
        <f t="shared" si="15"/>
        <v>0</v>
      </c>
      <c r="I46" s="11">
        <f t="shared" si="15"/>
        <v>0</v>
      </c>
      <c r="J46" s="11">
        <f t="shared" si="15"/>
        <v>0</v>
      </c>
      <c r="K46" s="11">
        <f t="shared" si="15"/>
        <v>0</v>
      </c>
      <c r="L46" s="11">
        <f t="shared" si="15"/>
        <v>0</v>
      </c>
      <c r="M46" s="11">
        <f t="shared" si="15"/>
        <v>0</v>
      </c>
      <c r="N46" s="11">
        <f t="shared" si="15"/>
        <v>0</v>
      </c>
      <c r="O46" s="11">
        <f t="shared" si="15"/>
        <v>0</v>
      </c>
      <c r="P46" s="11">
        <f t="shared" si="15"/>
        <v>0</v>
      </c>
      <c r="Q46" s="11">
        <f t="shared" si="15"/>
        <v>0</v>
      </c>
      <c r="R46" s="11">
        <f t="shared" si="15"/>
        <v>0</v>
      </c>
      <c r="T46" s="5">
        <f t="shared" si="3"/>
        <v>1</v>
      </c>
    </row>
    <row r="47" spans="1:20" x14ac:dyDescent="0.25">
      <c r="A47" s="6">
        <v>42795</v>
      </c>
      <c r="B47" s="11">
        <f t="shared" ref="B47:R47" si="16">B19/$T19</f>
        <v>1</v>
      </c>
      <c r="C47" s="11">
        <f t="shared" si="16"/>
        <v>0</v>
      </c>
      <c r="D47" s="11">
        <f t="shared" si="16"/>
        <v>0</v>
      </c>
      <c r="E47" s="11">
        <f t="shared" si="16"/>
        <v>0</v>
      </c>
      <c r="F47" s="11">
        <f t="shared" si="16"/>
        <v>0</v>
      </c>
      <c r="G47" s="11">
        <f t="shared" si="16"/>
        <v>0</v>
      </c>
      <c r="H47" s="11">
        <f t="shared" si="16"/>
        <v>0</v>
      </c>
      <c r="I47" s="11">
        <f t="shared" si="16"/>
        <v>0</v>
      </c>
      <c r="J47" s="11">
        <f t="shared" si="16"/>
        <v>0</v>
      </c>
      <c r="K47" s="11">
        <f t="shared" si="16"/>
        <v>0</v>
      </c>
      <c r="L47" s="11">
        <f t="shared" si="16"/>
        <v>0</v>
      </c>
      <c r="M47" s="11">
        <f t="shared" si="16"/>
        <v>0</v>
      </c>
      <c r="N47" s="11">
        <f t="shared" si="16"/>
        <v>0</v>
      </c>
      <c r="O47" s="11">
        <f t="shared" si="16"/>
        <v>0</v>
      </c>
      <c r="P47" s="11">
        <f t="shared" si="16"/>
        <v>0</v>
      </c>
      <c r="Q47" s="11">
        <f t="shared" si="16"/>
        <v>0</v>
      </c>
      <c r="R47" s="11">
        <f t="shared" si="16"/>
        <v>0</v>
      </c>
      <c r="T47" s="5">
        <f t="shared" si="3"/>
        <v>1</v>
      </c>
    </row>
    <row r="48" spans="1:20" x14ac:dyDescent="0.25">
      <c r="A48" s="6">
        <v>42826</v>
      </c>
      <c r="B48" s="11">
        <f t="shared" ref="B48:R48" si="17">B20/$T20</f>
        <v>1</v>
      </c>
      <c r="C48" s="11">
        <f t="shared" si="17"/>
        <v>0</v>
      </c>
      <c r="D48" s="11">
        <f t="shared" si="17"/>
        <v>0</v>
      </c>
      <c r="E48" s="11">
        <f t="shared" si="17"/>
        <v>0</v>
      </c>
      <c r="F48" s="11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1">
        <f t="shared" si="17"/>
        <v>0</v>
      </c>
      <c r="R48" s="11">
        <f t="shared" si="17"/>
        <v>0</v>
      </c>
      <c r="T48" s="5">
        <f t="shared" si="3"/>
        <v>1</v>
      </c>
    </row>
    <row r="49" spans="1:20" x14ac:dyDescent="0.25">
      <c r="A49" s="6">
        <v>42856</v>
      </c>
      <c r="B49" s="11">
        <f t="shared" ref="B49:R49" si="18">B21/$T21</f>
        <v>1</v>
      </c>
      <c r="C49" s="11">
        <f t="shared" si="18"/>
        <v>0</v>
      </c>
      <c r="D49" s="11">
        <f t="shared" si="18"/>
        <v>0</v>
      </c>
      <c r="E49" s="11">
        <f t="shared" si="18"/>
        <v>0</v>
      </c>
      <c r="F49" s="11">
        <f t="shared" si="18"/>
        <v>0</v>
      </c>
      <c r="G49" s="11">
        <f t="shared" si="18"/>
        <v>0</v>
      </c>
      <c r="H49" s="11">
        <f t="shared" si="18"/>
        <v>0</v>
      </c>
      <c r="I49" s="11">
        <f t="shared" si="18"/>
        <v>0</v>
      </c>
      <c r="J49" s="11">
        <f t="shared" si="18"/>
        <v>0</v>
      </c>
      <c r="K49" s="11">
        <f t="shared" si="18"/>
        <v>0</v>
      </c>
      <c r="L49" s="11">
        <f t="shared" si="18"/>
        <v>0</v>
      </c>
      <c r="M49" s="11">
        <f t="shared" si="18"/>
        <v>0</v>
      </c>
      <c r="N49" s="11">
        <f t="shared" si="18"/>
        <v>0</v>
      </c>
      <c r="O49" s="11">
        <f t="shared" si="18"/>
        <v>0</v>
      </c>
      <c r="P49" s="11">
        <f t="shared" si="18"/>
        <v>0</v>
      </c>
      <c r="Q49" s="11">
        <f t="shared" si="18"/>
        <v>0</v>
      </c>
      <c r="R49" s="11">
        <f t="shared" si="18"/>
        <v>0</v>
      </c>
      <c r="T49" s="5">
        <f t="shared" si="3"/>
        <v>1</v>
      </c>
    </row>
    <row r="50" spans="1:20" x14ac:dyDescent="0.25">
      <c r="A50" s="6">
        <v>42887</v>
      </c>
      <c r="B50" s="11">
        <f t="shared" ref="B50:R60" si="19">B38</f>
        <v>1</v>
      </c>
      <c r="C50" s="11">
        <f t="shared" si="19"/>
        <v>0</v>
      </c>
      <c r="D50" s="11">
        <f t="shared" si="19"/>
        <v>0</v>
      </c>
      <c r="E50" s="11">
        <f t="shared" si="19"/>
        <v>0</v>
      </c>
      <c r="F50" s="11">
        <f t="shared" si="19"/>
        <v>0</v>
      </c>
      <c r="G50" s="11">
        <f t="shared" si="19"/>
        <v>0</v>
      </c>
      <c r="H50" s="11">
        <f t="shared" si="19"/>
        <v>0</v>
      </c>
      <c r="I50" s="11">
        <f t="shared" si="19"/>
        <v>0</v>
      </c>
      <c r="J50" s="11">
        <f t="shared" si="19"/>
        <v>0</v>
      </c>
      <c r="K50" s="11">
        <f t="shared" si="19"/>
        <v>0</v>
      </c>
      <c r="L50" s="11">
        <f t="shared" si="19"/>
        <v>0</v>
      </c>
      <c r="M50" s="11">
        <f t="shared" si="19"/>
        <v>0</v>
      </c>
      <c r="N50" s="11">
        <f t="shared" si="19"/>
        <v>0</v>
      </c>
      <c r="O50" s="11">
        <f t="shared" si="19"/>
        <v>0</v>
      </c>
      <c r="P50" s="11">
        <f t="shared" si="19"/>
        <v>0</v>
      </c>
      <c r="Q50" s="11">
        <f t="shared" si="19"/>
        <v>0</v>
      </c>
      <c r="R50" s="11">
        <f t="shared" si="19"/>
        <v>0</v>
      </c>
      <c r="T50" s="5">
        <f t="shared" si="3"/>
        <v>1</v>
      </c>
    </row>
    <row r="51" spans="1:20" x14ac:dyDescent="0.25">
      <c r="A51" s="6">
        <v>42917</v>
      </c>
      <c r="B51" s="11">
        <f t="shared" si="19"/>
        <v>1</v>
      </c>
      <c r="C51" s="11">
        <f t="shared" si="19"/>
        <v>0</v>
      </c>
      <c r="D51" s="11">
        <f t="shared" si="19"/>
        <v>0</v>
      </c>
      <c r="E51" s="11">
        <f t="shared" si="19"/>
        <v>0</v>
      </c>
      <c r="F51" s="11">
        <f t="shared" si="19"/>
        <v>0</v>
      </c>
      <c r="G51" s="11">
        <f t="shared" si="19"/>
        <v>0</v>
      </c>
      <c r="H51" s="11">
        <f t="shared" si="19"/>
        <v>0</v>
      </c>
      <c r="I51" s="11">
        <f t="shared" si="19"/>
        <v>0</v>
      </c>
      <c r="J51" s="11">
        <f t="shared" si="19"/>
        <v>0</v>
      </c>
      <c r="K51" s="11">
        <f t="shared" si="19"/>
        <v>0</v>
      </c>
      <c r="L51" s="11">
        <f t="shared" si="19"/>
        <v>0</v>
      </c>
      <c r="M51" s="11">
        <f t="shared" si="19"/>
        <v>0</v>
      </c>
      <c r="N51" s="11">
        <f t="shared" si="19"/>
        <v>0</v>
      </c>
      <c r="O51" s="11">
        <f t="shared" si="19"/>
        <v>0</v>
      </c>
      <c r="P51" s="11">
        <f t="shared" si="19"/>
        <v>0</v>
      </c>
      <c r="Q51" s="11">
        <f t="shared" si="19"/>
        <v>0</v>
      </c>
      <c r="R51" s="11">
        <f t="shared" si="19"/>
        <v>0</v>
      </c>
      <c r="T51" s="5">
        <f t="shared" si="3"/>
        <v>1</v>
      </c>
    </row>
    <row r="52" spans="1:20" x14ac:dyDescent="0.25">
      <c r="A52" s="6">
        <v>42948</v>
      </c>
      <c r="B52" s="11">
        <f t="shared" si="19"/>
        <v>1</v>
      </c>
      <c r="C52" s="11">
        <f t="shared" si="19"/>
        <v>0</v>
      </c>
      <c r="D52" s="11">
        <f t="shared" si="19"/>
        <v>0</v>
      </c>
      <c r="E52" s="11">
        <f t="shared" si="19"/>
        <v>0</v>
      </c>
      <c r="F52" s="11">
        <f t="shared" si="19"/>
        <v>0</v>
      </c>
      <c r="G52" s="11">
        <f t="shared" si="19"/>
        <v>0</v>
      </c>
      <c r="H52" s="11">
        <f t="shared" si="19"/>
        <v>0</v>
      </c>
      <c r="I52" s="11">
        <f t="shared" si="19"/>
        <v>0</v>
      </c>
      <c r="J52" s="11">
        <f t="shared" si="19"/>
        <v>0</v>
      </c>
      <c r="K52" s="11">
        <f t="shared" si="19"/>
        <v>0</v>
      </c>
      <c r="L52" s="11">
        <f t="shared" si="19"/>
        <v>0</v>
      </c>
      <c r="M52" s="11">
        <f t="shared" si="19"/>
        <v>0</v>
      </c>
      <c r="N52" s="11">
        <f t="shared" si="19"/>
        <v>0</v>
      </c>
      <c r="O52" s="11">
        <f t="shared" si="19"/>
        <v>0</v>
      </c>
      <c r="P52" s="11">
        <f t="shared" si="19"/>
        <v>0</v>
      </c>
      <c r="Q52" s="11">
        <f t="shared" si="19"/>
        <v>0</v>
      </c>
      <c r="R52" s="11">
        <f t="shared" si="19"/>
        <v>0</v>
      </c>
      <c r="T52" s="5">
        <f t="shared" si="3"/>
        <v>1</v>
      </c>
    </row>
    <row r="53" spans="1:20" x14ac:dyDescent="0.25">
      <c r="A53" s="6">
        <v>42979</v>
      </c>
      <c r="B53" s="11">
        <f t="shared" si="19"/>
        <v>1</v>
      </c>
      <c r="C53" s="11">
        <f t="shared" si="19"/>
        <v>0</v>
      </c>
      <c r="D53" s="11">
        <f t="shared" si="19"/>
        <v>0</v>
      </c>
      <c r="E53" s="11">
        <f t="shared" si="19"/>
        <v>0</v>
      </c>
      <c r="F53" s="11">
        <f t="shared" si="19"/>
        <v>0</v>
      </c>
      <c r="G53" s="11">
        <f t="shared" si="19"/>
        <v>0</v>
      </c>
      <c r="H53" s="11">
        <f t="shared" si="19"/>
        <v>0</v>
      </c>
      <c r="I53" s="11">
        <f t="shared" si="19"/>
        <v>0</v>
      </c>
      <c r="J53" s="11">
        <f t="shared" si="19"/>
        <v>0</v>
      </c>
      <c r="K53" s="11">
        <f t="shared" si="19"/>
        <v>0</v>
      </c>
      <c r="L53" s="11">
        <f t="shared" si="19"/>
        <v>0</v>
      </c>
      <c r="M53" s="11">
        <f t="shared" si="19"/>
        <v>0</v>
      </c>
      <c r="N53" s="11">
        <f t="shared" si="19"/>
        <v>0</v>
      </c>
      <c r="O53" s="11">
        <f t="shared" si="19"/>
        <v>0</v>
      </c>
      <c r="P53" s="11">
        <f t="shared" si="19"/>
        <v>0</v>
      </c>
      <c r="Q53" s="11">
        <f t="shared" si="19"/>
        <v>0</v>
      </c>
      <c r="R53" s="11">
        <f t="shared" si="19"/>
        <v>0</v>
      </c>
      <c r="T53" s="5">
        <f t="shared" si="3"/>
        <v>1</v>
      </c>
    </row>
    <row r="54" spans="1:20" x14ac:dyDescent="0.25">
      <c r="A54" s="6">
        <v>43009</v>
      </c>
      <c r="B54" s="11">
        <f t="shared" si="19"/>
        <v>1</v>
      </c>
      <c r="C54" s="11">
        <f t="shared" si="19"/>
        <v>0</v>
      </c>
      <c r="D54" s="11">
        <f t="shared" si="19"/>
        <v>0</v>
      </c>
      <c r="E54" s="11">
        <f t="shared" si="19"/>
        <v>0</v>
      </c>
      <c r="F54" s="11">
        <f t="shared" si="19"/>
        <v>0</v>
      </c>
      <c r="G54" s="11">
        <f t="shared" si="19"/>
        <v>0</v>
      </c>
      <c r="H54" s="11">
        <f t="shared" si="19"/>
        <v>0</v>
      </c>
      <c r="I54" s="11">
        <f t="shared" si="19"/>
        <v>0</v>
      </c>
      <c r="J54" s="11">
        <f t="shared" si="19"/>
        <v>0</v>
      </c>
      <c r="K54" s="11">
        <f t="shared" si="19"/>
        <v>0</v>
      </c>
      <c r="L54" s="11">
        <f t="shared" si="19"/>
        <v>0</v>
      </c>
      <c r="M54" s="11">
        <f t="shared" si="19"/>
        <v>0</v>
      </c>
      <c r="N54" s="11">
        <f t="shared" si="19"/>
        <v>0</v>
      </c>
      <c r="O54" s="11">
        <f t="shared" si="19"/>
        <v>0</v>
      </c>
      <c r="P54" s="11">
        <f t="shared" si="19"/>
        <v>0</v>
      </c>
      <c r="Q54" s="11">
        <f t="shared" si="19"/>
        <v>0</v>
      </c>
      <c r="R54" s="11">
        <f t="shared" si="19"/>
        <v>0</v>
      </c>
      <c r="T54" s="5">
        <f t="shared" si="3"/>
        <v>1</v>
      </c>
    </row>
    <row r="55" spans="1:20" x14ac:dyDescent="0.25">
      <c r="A55" s="6">
        <v>43040</v>
      </c>
      <c r="B55" s="11">
        <f t="shared" si="19"/>
        <v>1</v>
      </c>
      <c r="C55" s="11">
        <f t="shared" si="19"/>
        <v>0</v>
      </c>
      <c r="D55" s="11">
        <f t="shared" si="19"/>
        <v>0</v>
      </c>
      <c r="E55" s="11">
        <f t="shared" si="19"/>
        <v>0</v>
      </c>
      <c r="F55" s="11">
        <f t="shared" si="19"/>
        <v>0</v>
      </c>
      <c r="G55" s="11">
        <f t="shared" si="19"/>
        <v>0</v>
      </c>
      <c r="H55" s="11">
        <f t="shared" si="19"/>
        <v>0</v>
      </c>
      <c r="I55" s="11">
        <f t="shared" si="19"/>
        <v>0</v>
      </c>
      <c r="J55" s="11">
        <f t="shared" si="19"/>
        <v>0</v>
      </c>
      <c r="K55" s="11">
        <f t="shared" si="19"/>
        <v>0</v>
      </c>
      <c r="L55" s="11">
        <f t="shared" si="19"/>
        <v>0</v>
      </c>
      <c r="M55" s="11">
        <f t="shared" si="19"/>
        <v>0</v>
      </c>
      <c r="N55" s="11">
        <f t="shared" si="19"/>
        <v>0</v>
      </c>
      <c r="O55" s="11">
        <f t="shared" si="19"/>
        <v>0</v>
      </c>
      <c r="P55" s="11">
        <f t="shared" si="19"/>
        <v>0</v>
      </c>
      <c r="Q55" s="11">
        <f t="shared" si="19"/>
        <v>0</v>
      </c>
      <c r="R55" s="11">
        <f t="shared" si="19"/>
        <v>0</v>
      </c>
      <c r="T55" s="5">
        <f t="shared" si="3"/>
        <v>1</v>
      </c>
    </row>
    <row r="56" spans="1:20" x14ac:dyDescent="0.25">
      <c r="A56" s="6">
        <v>43070</v>
      </c>
      <c r="B56" s="11">
        <f t="shared" si="19"/>
        <v>1</v>
      </c>
      <c r="C56" s="11">
        <f t="shared" si="19"/>
        <v>0</v>
      </c>
      <c r="D56" s="11">
        <f t="shared" si="19"/>
        <v>0</v>
      </c>
      <c r="E56" s="11">
        <f t="shared" si="19"/>
        <v>0</v>
      </c>
      <c r="F56" s="11">
        <f t="shared" si="19"/>
        <v>0</v>
      </c>
      <c r="G56" s="11">
        <f t="shared" si="19"/>
        <v>0</v>
      </c>
      <c r="H56" s="11">
        <f t="shared" si="19"/>
        <v>0</v>
      </c>
      <c r="I56" s="11">
        <f t="shared" si="19"/>
        <v>0</v>
      </c>
      <c r="J56" s="11">
        <f t="shared" si="19"/>
        <v>0</v>
      </c>
      <c r="K56" s="11">
        <f t="shared" si="19"/>
        <v>0</v>
      </c>
      <c r="L56" s="11">
        <f t="shared" si="19"/>
        <v>0</v>
      </c>
      <c r="M56" s="11">
        <f t="shared" si="19"/>
        <v>0</v>
      </c>
      <c r="N56" s="11">
        <f t="shared" si="19"/>
        <v>0</v>
      </c>
      <c r="O56" s="11">
        <f t="shared" si="19"/>
        <v>0</v>
      </c>
      <c r="P56" s="11">
        <f t="shared" si="19"/>
        <v>0</v>
      </c>
      <c r="Q56" s="11">
        <f t="shared" si="19"/>
        <v>0</v>
      </c>
      <c r="R56" s="11">
        <f t="shared" si="19"/>
        <v>0</v>
      </c>
      <c r="T56" s="5">
        <f t="shared" si="3"/>
        <v>1</v>
      </c>
    </row>
    <row r="57" spans="1:20" x14ac:dyDescent="0.25">
      <c r="A57" s="6">
        <v>43101</v>
      </c>
      <c r="B57" s="11">
        <f t="shared" si="19"/>
        <v>1</v>
      </c>
      <c r="C57" s="11">
        <f t="shared" si="19"/>
        <v>0</v>
      </c>
      <c r="D57" s="11">
        <f t="shared" si="19"/>
        <v>0</v>
      </c>
      <c r="E57" s="11">
        <f t="shared" si="19"/>
        <v>0</v>
      </c>
      <c r="F57" s="11">
        <f t="shared" si="19"/>
        <v>0</v>
      </c>
      <c r="G57" s="11">
        <f t="shared" si="19"/>
        <v>0</v>
      </c>
      <c r="H57" s="11">
        <f t="shared" si="19"/>
        <v>0</v>
      </c>
      <c r="I57" s="11">
        <f t="shared" si="19"/>
        <v>0</v>
      </c>
      <c r="J57" s="11">
        <f t="shared" si="19"/>
        <v>0</v>
      </c>
      <c r="K57" s="11">
        <f t="shared" si="19"/>
        <v>0</v>
      </c>
      <c r="L57" s="11">
        <f t="shared" si="19"/>
        <v>0</v>
      </c>
      <c r="M57" s="11">
        <f t="shared" si="19"/>
        <v>0</v>
      </c>
      <c r="N57" s="11">
        <f t="shared" si="19"/>
        <v>0</v>
      </c>
      <c r="O57" s="11">
        <f t="shared" si="19"/>
        <v>0</v>
      </c>
      <c r="P57" s="11">
        <f t="shared" si="19"/>
        <v>0</v>
      </c>
      <c r="Q57" s="11">
        <f t="shared" si="19"/>
        <v>0</v>
      </c>
      <c r="R57" s="11">
        <f t="shared" si="19"/>
        <v>0</v>
      </c>
      <c r="T57" s="5">
        <f t="shared" si="3"/>
        <v>1</v>
      </c>
    </row>
    <row r="58" spans="1:20" x14ac:dyDescent="0.25">
      <c r="A58" s="6">
        <v>43132</v>
      </c>
      <c r="B58" s="11">
        <f t="shared" si="19"/>
        <v>1</v>
      </c>
      <c r="C58" s="11">
        <f t="shared" si="19"/>
        <v>0</v>
      </c>
      <c r="D58" s="11">
        <f t="shared" si="19"/>
        <v>0</v>
      </c>
      <c r="E58" s="11">
        <f t="shared" si="19"/>
        <v>0</v>
      </c>
      <c r="F58" s="11">
        <f t="shared" si="19"/>
        <v>0</v>
      </c>
      <c r="G58" s="11">
        <f t="shared" si="19"/>
        <v>0</v>
      </c>
      <c r="H58" s="11">
        <f t="shared" si="19"/>
        <v>0</v>
      </c>
      <c r="I58" s="11">
        <f t="shared" si="19"/>
        <v>0</v>
      </c>
      <c r="J58" s="11">
        <f t="shared" si="19"/>
        <v>0</v>
      </c>
      <c r="K58" s="11">
        <f t="shared" si="19"/>
        <v>0</v>
      </c>
      <c r="L58" s="11">
        <f t="shared" si="19"/>
        <v>0</v>
      </c>
      <c r="M58" s="11">
        <f t="shared" si="19"/>
        <v>0</v>
      </c>
      <c r="N58" s="11">
        <f t="shared" si="19"/>
        <v>0</v>
      </c>
      <c r="O58" s="11">
        <f t="shared" si="19"/>
        <v>0</v>
      </c>
      <c r="P58" s="11">
        <f t="shared" si="19"/>
        <v>0</v>
      </c>
      <c r="Q58" s="11">
        <f t="shared" si="19"/>
        <v>0</v>
      </c>
      <c r="R58" s="11">
        <f t="shared" si="19"/>
        <v>0</v>
      </c>
      <c r="T58" s="5">
        <f t="shared" si="3"/>
        <v>1</v>
      </c>
    </row>
    <row r="59" spans="1:20" x14ac:dyDescent="0.25">
      <c r="A59" s="6">
        <v>43160</v>
      </c>
      <c r="B59" s="11">
        <f t="shared" si="19"/>
        <v>1</v>
      </c>
      <c r="C59" s="11">
        <f t="shared" si="19"/>
        <v>0</v>
      </c>
      <c r="D59" s="11">
        <f t="shared" si="19"/>
        <v>0</v>
      </c>
      <c r="E59" s="11">
        <f t="shared" si="19"/>
        <v>0</v>
      </c>
      <c r="F59" s="11">
        <f t="shared" si="19"/>
        <v>0</v>
      </c>
      <c r="G59" s="11">
        <f t="shared" si="19"/>
        <v>0</v>
      </c>
      <c r="H59" s="11">
        <f t="shared" si="19"/>
        <v>0</v>
      </c>
      <c r="I59" s="11">
        <f t="shared" si="19"/>
        <v>0</v>
      </c>
      <c r="J59" s="11">
        <f t="shared" si="19"/>
        <v>0</v>
      </c>
      <c r="K59" s="11">
        <f t="shared" si="19"/>
        <v>0</v>
      </c>
      <c r="L59" s="11">
        <f t="shared" si="19"/>
        <v>0</v>
      </c>
      <c r="M59" s="11">
        <f t="shared" si="19"/>
        <v>0</v>
      </c>
      <c r="N59" s="11">
        <f t="shared" si="19"/>
        <v>0</v>
      </c>
      <c r="O59" s="11">
        <f t="shared" si="19"/>
        <v>0</v>
      </c>
      <c r="P59" s="11">
        <f t="shared" si="19"/>
        <v>0</v>
      </c>
      <c r="Q59" s="11">
        <f t="shared" si="19"/>
        <v>0</v>
      </c>
      <c r="R59" s="11">
        <f t="shared" si="19"/>
        <v>0</v>
      </c>
      <c r="T59" s="5">
        <f t="shared" si="3"/>
        <v>1</v>
      </c>
    </row>
    <row r="60" spans="1:20" x14ac:dyDescent="0.25">
      <c r="A60" s="6">
        <v>43191</v>
      </c>
      <c r="B60" s="11">
        <f t="shared" si="19"/>
        <v>1</v>
      </c>
      <c r="C60" s="11">
        <f t="shared" si="19"/>
        <v>0</v>
      </c>
      <c r="D60" s="11">
        <f t="shared" si="19"/>
        <v>0</v>
      </c>
      <c r="E60" s="11">
        <f t="shared" si="19"/>
        <v>0</v>
      </c>
      <c r="F60" s="11">
        <f t="shared" si="19"/>
        <v>0</v>
      </c>
      <c r="G60" s="11">
        <f t="shared" si="19"/>
        <v>0</v>
      </c>
      <c r="H60" s="11">
        <f t="shared" si="19"/>
        <v>0</v>
      </c>
      <c r="I60" s="11">
        <f t="shared" si="19"/>
        <v>0</v>
      </c>
      <c r="J60" s="11">
        <f t="shared" si="19"/>
        <v>0</v>
      </c>
      <c r="K60" s="11">
        <f t="shared" si="19"/>
        <v>0</v>
      </c>
      <c r="L60" s="11">
        <f t="shared" si="19"/>
        <v>0</v>
      </c>
      <c r="M60" s="11">
        <f t="shared" si="19"/>
        <v>0</v>
      </c>
      <c r="N60" s="11">
        <f t="shared" si="19"/>
        <v>0</v>
      </c>
      <c r="O60" s="11">
        <f t="shared" si="19"/>
        <v>0</v>
      </c>
      <c r="P60" s="11">
        <f t="shared" si="19"/>
        <v>0</v>
      </c>
      <c r="Q60" s="11">
        <f t="shared" si="19"/>
        <v>0</v>
      </c>
      <c r="R60" s="11">
        <f t="shared" si="19"/>
        <v>0</v>
      </c>
      <c r="T60" s="5">
        <f t="shared" si="3"/>
        <v>1</v>
      </c>
    </row>
    <row r="61" spans="1:20" x14ac:dyDescent="0.25">
      <c r="A61" s="6">
        <v>43221</v>
      </c>
      <c r="B61" s="11">
        <f t="shared" ref="B61:R68" si="20">B49</f>
        <v>1</v>
      </c>
      <c r="C61" s="11">
        <f t="shared" si="20"/>
        <v>0</v>
      </c>
      <c r="D61" s="11">
        <f t="shared" si="20"/>
        <v>0</v>
      </c>
      <c r="E61" s="11">
        <f t="shared" si="20"/>
        <v>0</v>
      </c>
      <c r="F61" s="11">
        <f t="shared" si="20"/>
        <v>0</v>
      </c>
      <c r="G61" s="11">
        <f t="shared" si="20"/>
        <v>0</v>
      </c>
      <c r="H61" s="11">
        <f t="shared" si="20"/>
        <v>0</v>
      </c>
      <c r="I61" s="11">
        <f t="shared" si="20"/>
        <v>0</v>
      </c>
      <c r="J61" s="11">
        <f t="shared" si="20"/>
        <v>0</v>
      </c>
      <c r="K61" s="11">
        <f t="shared" si="20"/>
        <v>0</v>
      </c>
      <c r="L61" s="11">
        <f t="shared" si="20"/>
        <v>0</v>
      </c>
      <c r="M61" s="11">
        <f t="shared" si="20"/>
        <v>0</v>
      </c>
      <c r="N61" s="11">
        <f t="shared" si="20"/>
        <v>0</v>
      </c>
      <c r="O61" s="11">
        <f t="shared" si="20"/>
        <v>0</v>
      </c>
      <c r="P61" s="11">
        <f t="shared" si="20"/>
        <v>0</v>
      </c>
      <c r="Q61" s="11">
        <f t="shared" si="20"/>
        <v>0</v>
      </c>
      <c r="R61" s="11">
        <f t="shared" si="20"/>
        <v>0</v>
      </c>
      <c r="T61" s="5">
        <f t="shared" si="3"/>
        <v>1</v>
      </c>
    </row>
    <row r="62" spans="1:20" x14ac:dyDescent="0.25">
      <c r="A62" s="6">
        <v>43252</v>
      </c>
      <c r="B62" s="11">
        <f t="shared" si="20"/>
        <v>1</v>
      </c>
      <c r="C62" s="11">
        <f t="shared" si="20"/>
        <v>0</v>
      </c>
      <c r="D62" s="11">
        <f t="shared" si="20"/>
        <v>0</v>
      </c>
      <c r="E62" s="11">
        <f t="shared" si="20"/>
        <v>0</v>
      </c>
      <c r="F62" s="11">
        <f t="shared" si="20"/>
        <v>0</v>
      </c>
      <c r="G62" s="11">
        <f t="shared" si="20"/>
        <v>0</v>
      </c>
      <c r="H62" s="11">
        <f t="shared" si="20"/>
        <v>0</v>
      </c>
      <c r="I62" s="11">
        <f t="shared" si="20"/>
        <v>0</v>
      </c>
      <c r="J62" s="11">
        <f t="shared" si="20"/>
        <v>0</v>
      </c>
      <c r="K62" s="11">
        <f t="shared" si="20"/>
        <v>0</v>
      </c>
      <c r="L62" s="11">
        <f t="shared" si="20"/>
        <v>0</v>
      </c>
      <c r="M62" s="11">
        <f t="shared" si="20"/>
        <v>0</v>
      </c>
      <c r="N62" s="11">
        <f t="shared" si="20"/>
        <v>0</v>
      </c>
      <c r="O62" s="11">
        <f t="shared" si="20"/>
        <v>0</v>
      </c>
      <c r="P62" s="11">
        <f t="shared" si="20"/>
        <v>0</v>
      </c>
      <c r="Q62" s="11">
        <f t="shared" si="20"/>
        <v>0</v>
      </c>
      <c r="R62" s="11">
        <f t="shared" si="20"/>
        <v>0</v>
      </c>
      <c r="T62" s="5">
        <f t="shared" si="3"/>
        <v>1</v>
      </c>
    </row>
    <row r="63" spans="1:20" x14ac:dyDescent="0.25">
      <c r="A63" s="6">
        <v>43282</v>
      </c>
      <c r="B63" s="11">
        <f t="shared" si="20"/>
        <v>1</v>
      </c>
      <c r="C63" s="11">
        <f t="shared" si="20"/>
        <v>0</v>
      </c>
      <c r="D63" s="11">
        <f t="shared" si="20"/>
        <v>0</v>
      </c>
      <c r="E63" s="11">
        <f t="shared" si="20"/>
        <v>0</v>
      </c>
      <c r="F63" s="11">
        <f t="shared" si="20"/>
        <v>0</v>
      </c>
      <c r="G63" s="11">
        <f t="shared" si="20"/>
        <v>0</v>
      </c>
      <c r="H63" s="11">
        <f t="shared" si="20"/>
        <v>0</v>
      </c>
      <c r="I63" s="11">
        <f t="shared" si="20"/>
        <v>0</v>
      </c>
      <c r="J63" s="11">
        <f t="shared" si="20"/>
        <v>0</v>
      </c>
      <c r="K63" s="11">
        <f t="shared" si="20"/>
        <v>0</v>
      </c>
      <c r="L63" s="11">
        <f t="shared" si="20"/>
        <v>0</v>
      </c>
      <c r="M63" s="11">
        <f t="shared" si="20"/>
        <v>0</v>
      </c>
      <c r="N63" s="11">
        <f t="shared" si="20"/>
        <v>0</v>
      </c>
      <c r="O63" s="11">
        <f t="shared" si="20"/>
        <v>0</v>
      </c>
      <c r="P63" s="11">
        <f t="shared" si="20"/>
        <v>0</v>
      </c>
      <c r="Q63" s="11">
        <f t="shared" si="20"/>
        <v>0</v>
      </c>
      <c r="R63" s="11">
        <f t="shared" si="20"/>
        <v>0</v>
      </c>
      <c r="T63" s="5">
        <f t="shared" si="3"/>
        <v>1</v>
      </c>
    </row>
    <row r="64" spans="1:20" x14ac:dyDescent="0.25">
      <c r="A64" s="6">
        <v>43313</v>
      </c>
      <c r="B64" s="11">
        <f t="shared" si="20"/>
        <v>1</v>
      </c>
      <c r="C64" s="11">
        <f t="shared" si="20"/>
        <v>0</v>
      </c>
      <c r="D64" s="11">
        <f t="shared" si="20"/>
        <v>0</v>
      </c>
      <c r="E64" s="11">
        <f t="shared" si="20"/>
        <v>0</v>
      </c>
      <c r="F64" s="11">
        <f t="shared" si="20"/>
        <v>0</v>
      </c>
      <c r="G64" s="11">
        <f t="shared" si="20"/>
        <v>0</v>
      </c>
      <c r="H64" s="11">
        <f t="shared" si="20"/>
        <v>0</v>
      </c>
      <c r="I64" s="11">
        <f t="shared" si="20"/>
        <v>0</v>
      </c>
      <c r="J64" s="11">
        <f t="shared" si="20"/>
        <v>0</v>
      </c>
      <c r="K64" s="11">
        <f t="shared" si="20"/>
        <v>0</v>
      </c>
      <c r="L64" s="11">
        <f t="shared" si="20"/>
        <v>0</v>
      </c>
      <c r="M64" s="11">
        <f t="shared" si="20"/>
        <v>0</v>
      </c>
      <c r="N64" s="11">
        <f t="shared" si="20"/>
        <v>0</v>
      </c>
      <c r="O64" s="11">
        <f t="shared" si="20"/>
        <v>0</v>
      </c>
      <c r="P64" s="11">
        <f t="shared" si="20"/>
        <v>0</v>
      </c>
      <c r="Q64" s="11">
        <f t="shared" si="20"/>
        <v>0</v>
      </c>
      <c r="R64" s="11">
        <f t="shared" si="20"/>
        <v>0</v>
      </c>
      <c r="T64" s="5">
        <f t="shared" si="3"/>
        <v>1</v>
      </c>
    </row>
    <row r="65" spans="1:20" x14ac:dyDescent="0.25">
      <c r="A65" s="6">
        <v>43344</v>
      </c>
      <c r="B65" s="11">
        <f t="shared" si="20"/>
        <v>1</v>
      </c>
      <c r="C65" s="11">
        <f t="shared" si="20"/>
        <v>0</v>
      </c>
      <c r="D65" s="11">
        <f t="shared" si="20"/>
        <v>0</v>
      </c>
      <c r="E65" s="11">
        <f t="shared" si="20"/>
        <v>0</v>
      </c>
      <c r="F65" s="11">
        <f t="shared" si="20"/>
        <v>0</v>
      </c>
      <c r="G65" s="11">
        <f t="shared" si="20"/>
        <v>0</v>
      </c>
      <c r="H65" s="11">
        <f t="shared" si="20"/>
        <v>0</v>
      </c>
      <c r="I65" s="11">
        <f t="shared" si="20"/>
        <v>0</v>
      </c>
      <c r="J65" s="11">
        <f t="shared" si="20"/>
        <v>0</v>
      </c>
      <c r="K65" s="11">
        <f t="shared" si="20"/>
        <v>0</v>
      </c>
      <c r="L65" s="11">
        <f t="shared" si="20"/>
        <v>0</v>
      </c>
      <c r="M65" s="11">
        <f t="shared" si="20"/>
        <v>0</v>
      </c>
      <c r="N65" s="11">
        <f t="shared" si="20"/>
        <v>0</v>
      </c>
      <c r="O65" s="11">
        <f t="shared" si="20"/>
        <v>0</v>
      </c>
      <c r="P65" s="11">
        <f t="shared" si="20"/>
        <v>0</v>
      </c>
      <c r="Q65" s="11">
        <f t="shared" si="20"/>
        <v>0</v>
      </c>
      <c r="R65" s="11">
        <f t="shared" si="20"/>
        <v>0</v>
      </c>
      <c r="T65" s="5">
        <f t="shared" si="3"/>
        <v>1</v>
      </c>
    </row>
    <row r="66" spans="1:20" x14ac:dyDescent="0.25">
      <c r="A66" s="6">
        <v>43374</v>
      </c>
      <c r="B66" s="11">
        <f t="shared" si="20"/>
        <v>1</v>
      </c>
      <c r="C66" s="11">
        <f t="shared" si="20"/>
        <v>0</v>
      </c>
      <c r="D66" s="11">
        <f t="shared" si="20"/>
        <v>0</v>
      </c>
      <c r="E66" s="11">
        <f t="shared" si="20"/>
        <v>0</v>
      </c>
      <c r="F66" s="11">
        <f t="shared" si="20"/>
        <v>0</v>
      </c>
      <c r="G66" s="11">
        <f t="shared" si="20"/>
        <v>0</v>
      </c>
      <c r="H66" s="11">
        <f t="shared" si="20"/>
        <v>0</v>
      </c>
      <c r="I66" s="11">
        <f t="shared" si="20"/>
        <v>0</v>
      </c>
      <c r="J66" s="11">
        <f t="shared" si="20"/>
        <v>0</v>
      </c>
      <c r="K66" s="11">
        <f t="shared" si="20"/>
        <v>0</v>
      </c>
      <c r="L66" s="11">
        <f t="shared" si="20"/>
        <v>0</v>
      </c>
      <c r="M66" s="11">
        <f t="shared" si="20"/>
        <v>0</v>
      </c>
      <c r="N66" s="11">
        <f t="shared" si="20"/>
        <v>0</v>
      </c>
      <c r="O66" s="11">
        <f t="shared" si="20"/>
        <v>0</v>
      </c>
      <c r="P66" s="11">
        <f t="shared" si="20"/>
        <v>0</v>
      </c>
      <c r="Q66" s="11">
        <f t="shared" si="20"/>
        <v>0</v>
      </c>
      <c r="R66" s="11">
        <f t="shared" si="20"/>
        <v>0</v>
      </c>
      <c r="T66" s="5">
        <f t="shared" si="3"/>
        <v>1</v>
      </c>
    </row>
    <row r="67" spans="1:20" x14ac:dyDescent="0.25">
      <c r="A67" s="6">
        <v>43405</v>
      </c>
      <c r="B67" s="11">
        <f t="shared" si="20"/>
        <v>1</v>
      </c>
      <c r="C67" s="11">
        <f t="shared" si="20"/>
        <v>0</v>
      </c>
      <c r="D67" s="11">
        <f t="shared" si="20"/>
        <v>0</v>
      </c>
      <c r="E67" s="11">
        <f t="shared" si="20"/>
        <v>0</v>
      </c>
      <c r="F67" s="11">
        <f t="shared" si="20"/>
        <v>0</v>
      </c>
      <c r="G67" s="11">
        <f t="shared" si="20"/>
        <v>0</v>
      </c>
      <c r="H67" s="11">
        <f t="shared" si="20"/>
        <v>0</v>
      </c>
      <c r="I67" s="11">
        <f t="shared" si="20"/>
        <v>0</v>
      </c>
      <c r="J67" s="11">
        <f t="shared" si="20"/>
        <v>0</v>
      </c>
      <c r="K67" s="11">
        <f t="shared" si="20"/>
        <v>0</v>
      </c>
      <c r="L67" s="11">
        <f t="shared" si="20"/>
        <v>0</v>
      </c>
      <c r="M67" s="11">
        <f t="shared" si="20"/>
        <v>0</v>
      </c>
      <c r="N67" s="11">
        <f t="shared" si="20"/>
        <v>0</v>
      </c>
      <c r="O67" s="11">
        <f t="shared" si="20"/>
        <v>0</v>
      </c>
      <c r="P67" s="11">
        <f t="shared" si="20"/>
        <v>0</v>
      </c>
      <c r="Q67" s="11">
        <f t="shared" si="20"/>
        <v>0</v>
      </c>
      <c r="R67" s="11">
        <f t="shared" si="20"/>
        <v>0</v>
      </c>
      <c r="T67" s="5">
        <f t="shared" si="3"/>
        <v>1</v>
      </c>
    </row>
    <row r="68" spans="1:20" x14ac:dyDescent="0.25">
      <c r="A68" s="6">
        <v>43435</v>
      </c>
      <c r="B68" s="11">
        <f t="shared" si="20"/>
        <v>1</v>
      </c>
      <c r="C68" s="11">
        <f t="shared" si="20"/>
        <v>0</v>
      </c>
      <c r="D68" s="11">
        <f t="shared" si="20"/>
        <v>0</v>
      </c>
      <c r="E68" s="11">
        <f t="shared" si="20"/>
        <v>0</v>
      </c>
      <c r="F68" s="11">
        <f t="shared" si="20"/>
        <v>0</v>
      </c>
      <c r="G68" s="11">
        <f t="shared" si="20"/>
        <v>0</v>
      </c>
      <c r="H68" s="11">
        <f t="shared" si="20"/>
        <v>0</v>
      </c>
      <c r="I68" s="11">
        <f t="shared" si="20"/>
        <v>0</v>
      </c>
      <c r="J68" s="11">
        <f t="shared" si="20"/>
        <v>0</v>
      </c>
      <c r="K68" s="11">
        <f t="shared" si="20"/>
        <v>0</v>
      </c>
      <c r="L68" s="11">
        <f t="shared" si="20"/>
        <v>0</v>
      </c>
      <c r="M68" s="11">
        <f t="shared" si="20"/>
        <v>0</v>
      </c>
      <c r="N68" s="11">
        <f t="shared" si="20"/>
        <v>0</v>
      </c>
      <c r="O68" s="11">
        <f t="shared" si="20"/>
        <v>0</v>
      </c>
      <c r="P68" s="11">
        <f t="shared" si="20"/>
        <v>0</v>
      </c>
      <c r="Q68" s="11">
        <f t="shared" si="20"/>
        <v>0</v>
      </c>
      <c r="R68" s="11">
        <f t="shared" si="20"/>
        <v>0</v>
      </c>
      <c r="T68" s="5">
        <f t="shared" si="3"/>
        <v>1</v>
      </c>
    </row>
    <row r="69" spans="1:20" x14ac:dyDescent="0.25">
      <c r="A69" s="6">
        <v>43466</v>
      </c>
      <c r="B69" s="11">
        <f t="shared" ref="B69:R69" si="21">B57</f>
        <v>1</v>
      </c>
      <c r="C69" s="11">
        <f t="shared" si="21"/>
        <v>0</v>
      </c>
      <c r="D69" s="11">
        <f t="shared" si="21"/>
        <v>0</v>
      </c>
      <c r="E69" s="11">
        <f t="shared" si="21"/>
        <v>0</v>
      </c>
      <c r="F69" s="11">
        <f t="shared" si="21"/>
        <v>0</v>
      </c>
      <c r="G69" s="11">
        <f t="shared" si="21"/>
        <v>0</v>
      </c>
      <c r="H69" s="11">
        <f t="shared" si="21"/>
        <v>0</v>
      </c>
      <c r="I69" s="11">
        <f t="shared" si="21"/>
        <v>0</v>
      </c>
      <c r="J69" s="11">
        <f t="shared" si="21"/>
        <v>0</v>
      </c>
      <c r="K69" s="11">
        <f t="shared" si="21"/>
        <v>0</v>
      </c>
      <c r="L69" s="11">
        <f t="shared" si="21"/>
        <v>0</v>
      </c>
      <c r="M69" s="11">
        <f t="shared" si="21"/>
        <v>0</v>
      </c>
      <c r="N69" s="11">
        <f t="shared" si="21"/>
        <v>0</v>
      </c>
      <c r="O69" s="11">
        <f t="shared" si="21"/>
        <v>0</v>
      </c>
      <c r="P69" s="11">
        <f t="shared" si="21"/>
        <v>0</v>
      </c>
      <c r="Q69" s="11">
        <f t="shared" si="21"/>
        <v>0</v>
      </c>
      <c r="R69" s="11">
        <f t="shared" si="21"/>
        <v>0</v>
      </c>
      <c r="T69" s="5">
        <f t="shared" ref="T69:T71" si="22">SUM(B69:S69)</f>
        <v>1</v>
      </c>
    </row>
    <row r="70" spans="1:20" x14ac:dyDescent="0.25">
      <c r="A70" s="6">
        <v>43497</v>
      </c>
      <c r="B70" s="11">
        <f t="shared" ref="B70:R70" si="23">B58</f>
        <v>1</v>
      </c>
      <c r="C70" s="11">
        <f t="shared" si="23"/>
        <v>0</v>
      </c>
      <c r="D70" s="11">
        <f t="shared" si="23"/>
        <v>0</v>
      </c>
      <c r="E70" s="11">
        <f t="shared" si="23"/>
        <v>0</v>
      </c>
      <c r="F70" s="11">
        <f t="shared" si="23"/>
        <v>0</v>
      </c>
      <c r="G70" s="11">
        <f t="shared" si="23"/>
        <v>0</v>
      </c>
      <c r="H70" s="11">
        <f t="shared" si="23"/>
        <v>0</v>
      </c>
      <c r="I70" s="11">
        <f t="shared" si="23"/>
        <v>0</v>
      </c>
      <c r="J70" s="11">
        <f t="shared" si="23"/>
        <v>0</v>
      </c>
      <c r="K70" s="11">
        <f t="shared" si="23"/>
        <v>0</v>
      </c>
      <c r="L70" s="11">
        <f t="shared" si="23"/>
        <v>0</v>
      </c>
      <c r="M70" s="11">
        <f t="shared" si="23"/>
        <v>0</v>
      </c>
      <c r="N70" s="11">
        <f t="shared" si="23"/>
        <v>0</v>
      </c>
      <c r="O70" s="11">
        <f t="shared" si="23"/>
        <v>0</v>
      </c>
      <c r="P70" s="11">
        <f t="shared" si="23"/>
        <v>0</v>
      </c>
      <c r="Q70" s="11">
        <f t="shared" si="23"/>
        <v>0</v>
      </c>
      <c r="R70" s="11">
        <f t="shared" si="23"/>
        <v>0</v>
      </c>
      <c r="T70" s="5">
        <f t="shared" si="22"/>
        <v>1</v>
      </c>
    </row>
    <row r="71" spans="1:20" x14ac:dyDescent="0.25">
      <c r="A71" s="6">
        <v>43525</v>
      </c>
      <c r="B71" s="11">
        <f t="shared" ref="B71:R71" si="24">B59</f>
        <v>1</v>
      </c>
      <c r="C71" s="11">
        <f t="shared" si="24"/>
        <v>0</v>
      </c>
      <c r="D71" s="11">
        <f t="shared" si="24"/>
        <v>0</v>
      </c>
      <c r="E71" s="11">
        <f t="shared" si="24"/>
        <v>0</v>
      </c>
      <c r="F71" s="11">
        <f t="shared" si="24"/>
        <v>0</v>
      </c>
      <c r="G71" s="11">
        <f t="shared" si="24"/>
        <v>0</v>
      </c>
      <c r="H71" s="11">
        <f t="shared" si="24"/>
        <v>0</v>
      </c>
      <c r="I71" s="11">
        <f t="shared" si="24"/>
        <v>0</v>
      </c>
      <c r="J71" s="11">
        <f t="shared" si="24"/>
        <v>0</v>
      </c>
      <c r="K71" s="11">
        <f t="shared" si="24"/>
        <v>0</v>
      </c>
      <c r="L71" s="11">
        <f t="shared" si="24"/>
        <v>0</v>
      </c>
      <c r="M71" s="11">
        <f t="shared" si="24"/>
        <v>0</v>
      </c>
      <c r="N71" s="11">
        <f t="shared" si="24"/>
        <v>0</v>
      </c>
      <c r="O71" s="11">
        <f t="shared" si="24"/>
        <v>0</v>
      </c>
      <c r="P71" s="11">
        <f t="shared" si="24"/>
        <v>0</v>
      </c>
      <c r="Q71" s="11">
        <f t="shared" si="24"/>
        <v>0</v>
      </c>
      <c r="R71" s="11">
        <f t="shared" si="24"/>
        <v>0</v>
      </c>
      <c r="T71" s="5">
        <f t="shared" si="22"/>
        <v>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B4F9D769397A4B9CC6B02A2352A1B6" ma:contentTypeVersion="2" ma:contentTypeDescription="Create a new document." ma:contentTypeScope="" ma:versionID="32a6c64bc67fd6dc23ce6e169db15490">
  <xsd:schema xmlns:xsd="http://www.w3.org/2001/XMLSchema" xmlns:xs="http://www.w3.org/2001/XMLSchema" xmlns:p="http://schemas.microsoft.com/office/2006/metadata/properties" xmlns:ns2="ace8dc78-f72f-446e-be2b-b93d2c0549dc" targetNamespace="http://schemas.microsoft.com/office/2006/metadata/properties" ma:root="true" ma:fieldsID="2cc048f8f59d8d8f6098479745d20e00" ns2:_="">
    <xsd:import namespace="ace8dc78-f72f-446e-be2b-b93d2c0549dc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8dc78-f72f-446e-be2b-b93d2c0549dc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ace8dc78-f72f-446e-be2b-b93d2c0549dc" xsi:nil="true"/>
  </documentManagement>
</p:properties>
</file>

<file path=customXml/itemProps1.xml><?xml version="1.0" encoding="utf-8"?>
<ds:datastoreItem xmlns:ds="http://schemas.openxmlformats.org/officeDocument/2006/customXml" ds:itemID="{E3C30B85-C313-47DC-8464-631DB7D0AC5E}"/>
</file>

<file path=customXml/itemProps2.xml><?xml version="1.0" encoding="utf-8"?>
<ds:datastoreItem xmlns:ds="http://schemas.openxmlformats.org/officeDocument/2006/customXml" ds:itemID="{FC4A06AA-1D66-42CC-9B24-D4560E010373}"/>
</file>

<file path=customXml/itemProps3.xml><?xml version="1.0" encoding="utf-8"?>
<ds:datastoreItem xmlns:ds="http://schemas.openxmlformats.org/officeDocument/2006/customXml" ds:itemID="{D1C4ACC2-72F3-4B62-9D92-A984508776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RES</vt:lpstr>
      <vt:lpstr>COM</vt:lpstr>
      <vt:lpstr>IND</vt:lpstr>
      <vt:lpstr>OPA</vt:lpstr>
      <vt:lpstr>SL</vt:lpstr>
      <vt:lpstr>Fixed SL</vt:lpstr>
      <vt:lpstr>Forecast kWh</vt:lpstr>
      <vt:lpstr>RAC KWH</vt:lpstr>
      <vt:lpstr>RES Bills</vt:lpstr>
      <vt:lpstr>COM Bills</vt:lpstr>
      <vt:lpstr>IND Bills</vt:lpstr>
      <vt:lpstr>OPA Bills</vt:lpstr>
      <vt:lpstr>SL Bills</vt:lpstr>
      <vt:lpstr>Forecast Bills</vt:lpstr>
      <vt:lpstr>RAC Bills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Sailers, Bruce L</dc:creator>
  <cp:lastModifiedBy>Sailers, Bruce L</cp:lastModifiedBy>
  <dcterms:created xsi:type="dcterms:W3CDTF">2017-02-03T20:16:46Z</dcterms:created>
  <dcterms:modified xsi:type="dcterms:W3CDTF">2017-11-02T17:05:28Z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0x010100EFB4F9D769397A4B9CC6B02A2352A1B6</vt:lpwstr>
  </property>
</Properties>
</file>