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 windowWidth="18960" windowHeight="11328"/>
  </bookViews>
  <sheets>
    <sheet name="2015 KY Tax Return" sheetId="2" r:id="rId1"/>
    <sheet name="DEK Historical Appt %" sheetId="4" r:id="rId2"/>
  </sheets>
  <calcPr calcId="145621"/>
</workbook>
</file>

<file path=xl/calcChain.xml><?xml version="1.0" encoding="utf-8"?>
<calcChain xmlns="http://schemas.openxmlformats.org/spreadsheetml/2006/main">
  <c r="B14" i="4" l="1"/>
  <c r="B21" i="4" s="1"/>
  <c r="B19" i="4" l="1"/>
  <c r="B8" i="4"/>
  <c r="B9" i="4" s="1"/>
  <c r="D20" i="2" l="1"/>
  <c r="D18" i="2"/>
  <c r="D15" i="2"/>
  <c r="D16" i="2" s="1"/>
  <c r="G12" i="2"/>
  <c r="F12" i="2"/>
  <c r="E12" i="2"/>
  <c r="D12" i="2"/>
  <c r="C18" i="2" s="1"/>
  <c r="C12" i="2"/>
  <c r="B12" i="2"/>
  <c r="C15" i="2" s="1"/>
  <c r="C20" i="2" l="1"/>
  <c r="D22" i="2"/>
  <c r="D24" i="2" s="1"/>
  <c r="C16" i="2"/>
  <c r="C22" i="2" l="1"/>
  <c r="C24" i="2" s="1"/>
</calcChain>
</file>

<file path=xl/sharedStrings.xml><?xml version="1.0" encoding="utf-8"?>
<sst xmlns="http://schemas.openxmlformats.org/spreadsheetml/2006/main" count="42" uniqueCount="37">
  <si>
    <t>Kentucky Sales</t>
  </si>
  <si>
    <t>Total Sales</t>
  </si>
  <si>
    <t>Average Value of Kentucky Real/Tangible Property</t>
  </si>
  <si>
    <t>Average Value of Total Real/Tangible Property</t>
  </si>
  <si>
    <t>Kentucky Payrolls</t>
  </si>
  <si>
    <t>Total Payrolls</t>
  </si>
  <si>
    <t>DUKE  ENERGY  OHIO, INC.</t>
  </si>
  <si>
    <t>DUKE  ENERGY  KENTUCKY, INC.</t>
  </si>
  <si>
    <t>KO  TRANSMISSION  COMPANY</t>
  </si>
  <si>
    <t>MIAMI POWER  CORPORATION</t>
  </si>
  <si>
    <t>TRI-STATE  IMPROVEMENT  COMPAN</t>
  </si>
  <si>
    <t>TOTAL CINERGY CORP &amp; AFFILIATES</t>
  </si>
  <si>
    <t>Property Factor</t>
  </si>
  <si>
    <t>Payroll Factor</t>
  </si>
  <si>
    <t>Total</t>
  </si>
  <si>
    <t>CINERGY  CORP</t>
  </si>
  <si>
    <t>Cinergy Corp &amp; Affilitates</t>
  </si>
  <si>
    <t>DEK - Standalone</t>
  </si>
  <si>
    <t>Average Apportionment</t>
  </si>
  <si>
    <t>DEK Historical Apportionment Calculation</t>
  </si>
  <si>
    <t>Sales Factor</t>
  </si>
  <si>
    <t>Sales Factor * 2</t>
  </si>
  <si>
    <t>Sales:</t>
  </si>
  <si>
    <t>Property:</t>
  </si>
  <si>
    <t>Average Value KY Property</t>
  </si>
  <si>
    <t>Average Value Total Property</t>
  </si>
  <si>
    <t>Payroll:</t>
  </si>
  <si>
    <t>Kentucky Payroll</t>
  </si>
  <si>
    <t>Total Payroll</t>
  </si>
  <si>
    <t>Apportionment Percentage</t>
  </si>
  <si>
    <t>Duke uses a historical apportionment rate to accrue current and deferred tax expense for the tax provision throughout the calendar year.  When the tax return is filed in the following year, the prior year accrual is compared to the actual amount of tax on the tax return and an entry is made to record the difference.  The Tax department analyzes the difference between the historical apportionment rates used in the provision with the most recently filed tax return after each filing season to determine if it’s still appropriate to use the historical apportionment rate.</t>
  </si>
  <si>
    <t>Difference between tax return and historical provision rate:</t>
  </si>
  <si>
    <t xml:space="preserve">Cinergy Corp &amp; Affiliates 2015 KY Corporate Tax Return - Apportionment Schedule </t>
  </si>
  <si>
    <t>Sales factor</t>
  </si>
  <si>
    <t>2015 KY Corporation Income Tax &amp; LLET Return</t>
  </si>
  <si>
    <t xml:space="preserve">Apportionment Factor Schedule </t>
  </si>
  <si>
    <t xml:space="preserve">Cinergy Corp &amp; Affiliates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</si>
</sst>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_);_(* \(#,##0.0\);_(* &quot;-&quot;??_);_(@_)"/>
    <numFmt numFmtId="165" formatCode="_(* #,##0_);_(* \(#,##0\);_(* &quot;-&quot;??_);_(@_)"/>
    <numFmt numFmtId="166" formatCode="0.0000%"/>
  </numFmts>
  <fonts count="7" x14ac:knownFonts="1">
    <font>
      <sz val="10"/>
      <color rgb="FF000000"/>
      <name val="Times New Roman"/>
      <charset val="204"/>
    </font>
    <font>
      <sz val="11"/>
      <color theme="1"/>
      <name val="Calibri"/>
      <family val="2"/>
      <scheme val="minor"/>
    </font>
    <font>
      <b/>
      <sz val="8"/>
      <name val="Arial"/>
      <family val="2"/>
    </font>
    <font>
      <sz val="10"/>
      <color rgb="FF000000"/>
      <name val="Times New Roman"/>
      <family val="1"/>
    </font>
    <font>
      <sz val="8"/>
      <color rgb="FF000000"/>
      <name val="Arial"/>
      <family val="2"/>
    </font>
    <font>
      <sz val="8"/>
      <name val="Arial"/>
      <family val="2"/>
    </font>
    <font>
      <b/>
      <sz val="8"/>
      <color rgb="FF00000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1"/>
        <bgColor indexed="64"/>
      </patternFill>
    </fill>
  </fills>
  <borders count="8">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31">
    <xf numFmtId="0" fontId="0" fillId="0" borderId="0" xfId="0" applyFill="1" applyBorder="1" applyAlignment="1">
      <alignment horizontal="left" vertical="top"/>
    </xf>
    <xf numFmtId="0" fontId="4" fillId="0" borderId="0" xfId="0" applyFont="1" applyFill="1" applyBorder="1" applyAlignment="1">
      <alignment horizontal="left"/>
    </xf>
    <xf numFmtId="0" fontId="5" fillId="0" borderId="1" xfId="0" applyFont="1" applyFill="1" applyBorder="1" applyAlignment="1">
      <alignment horizontal="left" wrapText="1"/>
    </xf>
    <xf numFmtId="165" fontId="4" fillId="0" borderId="2" xfId="1" applyNumberFormat="1" applyFont="1" applyFill="1" applyBorder="1" applyAlignment="1">
      <alignment horizontal="left" shrinkToFit="1"/>
    </xf>
    <xf numFmtId="165" fontId="5" fillId="0" borderId="2" xfId="1" applyNumberFormat="1" applyFont="1" applyFill="1" applyBorder="1" applyAlignment="1">
      <alignment horizontal="left" wrapText="1"/>
    </xf>
    <xf numFmtId="0" fontId="5" fillId="0" borderId="2" xfId="0" applyFont="1" applyFill="1" applyBorder="1" applyAlignment="1">
      <alignment horizontal="left" wrapText="1"/>
    </xf>
    <xf numFmtId="164" fontId="4" fillId="0" borderId="0" xfId="1" applyNumberFormat="1" applyFont="1" applyFill="1" applyBorder="1" applyAlignment="1">
      <alignment horizontal="left"/>
    </xf>
    <xf numFmtId="0" fontId="4" fillId="0" borderId="0" xfId="0" applyFont="1" applyFill="1" applyBorder="1" applyAlignment="1">
      <alignment horizontal="center"/>
    </xf>
    <xf numFmtId="165" fontId="4" fillId="0" borderId="1" xfId="1" applyNumberFormat="1" applyFont="1" applyFill="1" applyBorder="1" applyAlignment="1">
      <alignment horizontal="left" shrinkToFit="1"/>
    </xf>
    <xf numFmtId="166" fontId="4" fillId="0" borderId="0" xfId="2" applyNumberFormat="1" applyFont="1" applyFill="1" applyBorder="1" applyAlignment="1">
      <alignment horizontal="right"/>
    </xf>
    <xf numFmtId="0" fontId="6" fillId="0" borderId="3" xfId="0" applyFont="1" applyFill="1" applyBorder="1" applyAlignment="1">
      <alignment horizontal="left"/>
    </xf>
    <xf numFmtId="165" fontId="6" fillId="0" borderId="3" xfId="1" applyNumberFormat="1" applyFont="1" applyFill="1" applyBorder="1" applyAlignment="1">
      <alignment horizontal="left"/>
    </xf>
    <xf numFmtId="0" fontId="4" fillId="0" borderId="4" xfId="0" applyFont="1" applyFill="1" applyBorder="1" applyAlignment="1">
      <alignment horizontal="center" wrapText="1"/>
    </xf>
    <xf numFmtId="0" fontId="2" fillId="0" borderId="4" xfId="0" applyFont="1" applyFill="1" applyBorder="1" applyAlignment="1">
      <alignment horizontal="center" wrapText="1"/>
    </xf>
    <xf numFmtId="0" fontId="6" fillId="0" borderId="0" xfId="0" applyFont="1" applyFill="1" applyBorder="1" applyAlignment="1">
      <alignment horizontal="left"/>
    </xf>
    <xf numFmtId="165" fontId="6" fillId="0" borderId="0" xfId="1" applyNumberFormat="1" applyFont="1" applyFill="1" applyBorder="1" applyAlignment="1">
      <alignment horizontal="left"/>
    </xf>
    <xf numFmtId="0" fontId="6" fillId="0" borderId="0" xfId="0" applyFont="1" applyFill="1" applyBorder="1" applyAlignment="1">
      <alignment horizontal="right"/>
    </xf>
    <xf numFmtId="165" fontId="4" fillId="0" borderId="0" xfId="1" applyNumberFormat="1" applyFont="1" applyFill="1" applyBorder="1" applyAlignment="1">
      <alignment horizontal="left"/>
    </xf>
    <xf numFmtId="166" fontId="4" fillId="0" borderId="0" xfId="2" applyNumberFormat="1" applyFont="1" applyFill="1" applyBorder="1" applyAlignment="1"/>
    <xf numFmtId="0" fontId="4" fillId="0" borderId="0" xfId="0" applyFont="1" applyFill="1" applyBorder="1" applyAlignment="1"/>
    <xf numFmtId="165" fontId="4" fillId="0" borderId="0" xfId="1" applyNumberFormat="1" applyFont="1" applyFill="1" applyBorder="1" applyAlignment="1"/>
    <xf numFmtId="0" fontId="6" fillId="0" borderId="5" xfId="0" applyFont="1" applyFill="1" applyBorder="1" applyAlignment="1">
      <alignment horizontal="left"/>
    </xf>
    <xf numFmtId="166" fontId="6" fillId="0" borderId="6" xfId="2" applyNumberFormat="1" applyFont="1" applyFill="1" applyBorder="1" applyAlignment="1"/>
    <xf numFmtId="0" fontId="5" fillId="2" borderId="2" xfId="0" applyFont="1" applyFill="1" applyBorder="1" applyAlignment="1">
      <alignment horizontal="left" wrapText="1"/>
    </xf>
    <xf numFmtId="165" fontId="5" fillId="2" borderId="2" xfId="1" applyNumberFormat="1" applyFont="1" applyFill="1" applyBorder="1" applyAlignment="1">
      <alignment horizontal="left" wrapText="1"/>
    </xf>
    <xf numFmtId="166" fontId="6" fillId="2" borderId="0" xfId="2" applyNumberFormat="1" applyFont="1" applyFill="1" applyBorder="1" applyAlignment="1">
      <alignment horizontal="right"/>
    </xf>
    <xf numFmtId="166" fontId="6" fillId="0" borderId="7" xfId="2" applyNumberFormat="1" applyFont="1" applyFill="1" applyBorder="1" applyAlignment="1">
      <alignment horizontal="right"/>
    </xf>
    <xf numFmtId="0" fontId="6" fillId="0" borderId="0" xfId="0" applyFont="1" applyFill="1" applyBorder="1" applyAlignment="1">
      <alignment horizontal="center" wrapText="1"/>
    </xf>
    <xf numFmtId="0" fontId="6" fillId="2" borderId="0" xfId="0" applyFont="1" applyFill="1" applyBorder="1" applyAlignment="1">
      <alignment horizontal="center" wrapText="1"/>
    </xf>
    <xf numFmtId="0" fontId="4" fillId="3" borderId="0" xfId="0" applyFont="1" applyFill="1" applyBorder="1" applyAlignment="1">
      <alignment horizontal="left"/>
    </xf>
    <xf numFmtId="0" fontId="4" fillId="0" borderId="0" xfId="0" applyFont="1" applyFill="1" applyBorder="1" applyAlignment="1">
      <alignment wrapText="1"/>
    </xf>
  </cellXfs>
  <cellStyles count="4">
    <cellStyle name="Comma" xfId="1" builtinId="3"/>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3307</xdr:rowOff>
    </xdr:from>
    <xdr:to>
      <xdr:col>0</xdr:col>
      <xdr:colOff>243204</xdr:colOff>
      <xdr:row>10</xdr:row>
      <xdr:rowOff>3307</xdr:rowOff>
    </xdr:to>
    <xdr:sp macro="" textlink="">
      <xdr:nvSpPr>
        <xdr:cNvPr id="2" name="Shape 2"/>
        <xdr:cNvSpPr/>
      </xdr:nvSpPr>
      <xdr:spPr>
        <a:xfrm>
          <a:off x="0" y="1432057"/>
          <a:ext cx="243204" cy="0"/>
        </a:xfrm>
        <a:custGeom>
          <a:avLst/>
          <a:gdLst/>
          <a:ahLst/>
          <a:cxnLst/>
          <a:rect l="0" t="0" r="0" b="0"/>
          <a:pathLst>
            <a:path w="243204">
              <a:moveTo>
                <a:pt x="0" y="0"/>
              </a:moveTo>
              <a:lnTo>
                <a:pt x="243112" y="0"/>
              </a:lnTo>
            </a:path>
          </a:pathLst>
        </a:custGeom>
        <a:ln w="6614">
          <a:solidFill>
            <a:srgbClr val="000000"/>
          </a:solidFill>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243204</xdr:colOff>
      <xdr:row>2</xdr:row>
      <xdr:rowOff>0</xdr:rowOff>
    </xdr:to>
    <xdr:sp macro="" textlink="">
      <xdr:nvSpPr>
        <xdr:cNvPr id="2" name="Shape 2"/>
        <xdr:cNvSpPr/>
      </xdr:nvSpPr>
      <xdr:spPr>
        <a:xfrm>
          <a:off x="0" y="1432057"/>
          <a:ext cx="243204" cy="0"/>
        </a:xfrm>
        <a:custGeom>
          <a:avLst/>
          <a:gdLst/>
          <a:ahLst/>
          <a:cxnLst/>
          <a:rect l="0" t="0" r="0" b="0"/>
          <a:pathLst>
            <a:path w="243204">
              <a:moveTo>
                <a:pt x="0" y="0"/>
              </a:moveTo>
              <a:lnTo>
                <a:pt x="243112" y="0"/>
              </a:lnTo>
            </a:path>
          </a:pathLst>
        </a:custGeom>
        <a:ln w="6614">
          <a:solidFill>
            <a:srgbClr val="000000"/>
          </a:solid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tabSelected="1" view="pageLayout" topLeftCell="A61" zoomScaleNormal="120" workbookViewId="0">
      <selection activeCell="A14" sqref="A14"/>
    </sheetView>
  </sheetViews>
  <sheetFormatPr defaultColWidth="9.33203125" defaultRowHeight="10.199999999999999" x14ac:dyDescent="0.2"/>
  <cols>
    <col min="1" max="1" width="32.44140625" style="1" customWidth="1"/>
    <col min="2" max="2" width="13" style="1" bestFit="1" customWidth="1"/>
    <col min="3" max="4" width="14.109375" style="1" customWidth="1"/>
    <col min="5" max="5" width="15.33203125" style="1" customWidth="1"/>
    <col min="6" max="6" width="16.44140625" style="1" customWidth="1"/>
    <col min="7" max="7" width="18" style="1" customWidth="1"/>
    <col min="8" max="9" width="14" style="1" bestFit="1" customWidth="1"/>
    <col min="10" max="16384" width="9.33203125" style="1"/>
  </cols>
  <sheetData>
    <row r="1" spans="1:9" x14ac:dyDescent="0.2">
      <c r="A1" s="14" t="s">
        <v>36</v>
      </c>
    </row>
    <row r="2" spans="1:9" x14ac:dyDescent="0.2">
      <c r="A2" s="14" t="s">
        <v>34</v>
      </c>
    </row>
    <row r="3" spans="1:9" x14ac:dyDescent="0.2">
      <c r="A3" s="14" t="s">
        <v>35</v>
      </c>
    </row>
    <row r="4" spans="1:9" s="7" customFormat="1" ht="40.799999999999997" x14ac:dyDescent="0.2">
      <c r="A4" s="12"/>
      <c r="B4" s="13" t="s">
        <v>0</v>
      </c>
      <c r="C4" s="13" t="s">
        <v>1</v>
      </c>
      <c r="D4" s="13" t="s">
        <v>2</v>
      </c>
      <c r="E4" s="13" t="s">
        <v>3</v>
      </c>
      <c r="F4" s="13" t="s">
        <v>4</v>
      </c>
      <c r="G4" s="13" t="s">
        <v>5</v>
      </c>
    </row>
    <row r="5" spans="1:9" x14ac:dyDescent="0.2">
      <c r="A5" s="2" t="s">
        <v>15</v>
      </c>
      <c r="B5" s="8">
        <v>2502582</v>
      </c>
      <c r="C5" s="8">
        <v>42318275</v>
      </c>
      <c r="D5" s="8">
        <v>0</v>
      </c>
      <c r="E5" s="8">
        <v>184411014</v>
      </c>
      <c r="F5" s="8">
        <v>0</v>
      </c>
      <c r="G5" s="8">
        <v>0</v>
      </c>
    </row>
    <row r="6" spans="1:9" x14ac:dyDescent="0.2">
      <c r="A6" s="5" t="s">
        <v>6</v>
      </c>
      <c r="B6" s="3">
        <v>0</v>
      </c>
      <c r="C6" s="4">
        <v>4924961656</v>
      </c>
      <c r="D6" s="4">
        <v>96717394</v>
      </c>
      <c r="E6" s="4">
        <v>8341144633</v>
      </c>
      <c r="F6" s="4">
        <v>873670</v>
      </c>
      <c r="G6" s="4">
        <v>41976113</v>
      </c>
      <c r="I6" s="6"/>
    </row>
    <row r="7" spans="1:9" x14ac:dyDescent="0.2">
      <c r="A7" s="23" t="s">
        <v>7</v>
      </c>
      <c r="B7" s="24">
        <v>445449130</v>
      </c>
      <c r="C7" s="24">
        <v>470435214</v>
      </c>
      <c r="D7" s="24">
        <v>1579547334</v>
      </c>
      <c r="E7" s="24">
        <v>1932771661</v>
      </c>
      <c r="F7" s="24">
        <v>16140092</v>
      </c>
      <c r="G7" s="24">
        <v>17781451</v>
      </c>
      <c r="I7" s="6"/>
    </row>
    <row r="8" spans="1:9" x14ac:dyDescent="0.2">
      <c r="A8" s="5" t="s">
        <v>8</v>
      </c>
      <c r="B8" s="4">
        <v>1743657</v>
      </c>
      <c r="C8" s="4">
        <v>1743657</v>
      </c>
      <c r="D8" s="4">
        <v>20673331</v>
      </c>
      <c r="E8" s="4">
        <v>20680572</v>
      </c>
      <c r="F8" s="3">
        <v>0</v>
      </c>
      <c r="G8" s="3">
        <v>0</v>
      </c>
      <c r="I8" s="6"/>
    </row>
    <row r="9" spans="1:9" x14ac:dyDescent="0.2">
      <c r="A9" s="5" t="s">
        <v>9</v>
      </c>
      <c r="B9" s="4">
        <v>8259</v>
      </c>
      <c r="C9" s="4">
        <v>37539</v>
      </c>
      <c r="D9" s="4">
        <v>118701</v>
      </c>
      <c r="E9" s="4">
        <v>563552</v>
      </c>
      <c r="F9" s="3">
        <v>0</v>
      </c>
      <c r="G9" s="3">
        <v>0</v>
      </c>
      <c r="I9" s="6"/>
    </row>
    <row r="10" spans="1:9" x14ac:dyDescent="0.2">
      <c r="A10" s="5" t="s">
        <v>10</v>
      </c>
      <c r="B10" s="3">
        <v>0</v>
      </c>
      <c r="C10" s="4">
        <v>40090</v>
      </c>
      <c r="D10" s="4">
        <v>744406</v>
      </c>
      <c r="E10" s="4">
        <v>7294883</v>
      </c>
      <c r="F10" s="3">
        <v>0</v>
      </c>
      <c r="G10" s="3">
        <v>0</v>
      </c>
      <c r="I10" s="6"/>
    </row>
    <row r="11" spans="1:9" x14ac:dyDescent="0.2">
      <c r="I11" s="6"/>
    </row>
    <row r="12" spans="1:9" x14ac:dyDescent="0.2">
      <c r="A12" s="10" t="s">
        <v>11</v>
      </c>
      <c r="B12" s="11">
        <f>SUM(B5:B10)</f>
        <v>449703628</v>
      </c>
      <c r="C12" s="11">
        <f t="shared" ref="C12:G12" si="0">SUM(C5:C10)</f>
        <v>5439536431</v>
      </c>
      <c r="D12" s="11">
        <f t="shared" si="0"/>
        <v>1697801166</v>
      </c>
      <c r="E12" s="11">
        <f t="shared" si="0"/>
        <v>10486866315</v>
      </c>
      <c r="F12" s="11">
        <f t="shared" si="0"/>
        <v>17013762</v>
      </c>
      <c r="G12" s="11">
        <f t="shared" si="0"/>
        <v>59757564</v>
      </c>
    </row>
    <row r="13" spans="1:9" x14ac:dyDescent="0.2">
      <c r="A13" s="14"/>
      <c r="B13" s="14"/>
      <c r="C13" s="14"/>
      <c r="D13" s="15"/>
      <c r="E13" s="15"/>
      <c r="F13" s="15"/>
      <c r="G13" s="15"/>
      <c r="H13" s="15"/>
      <c r="I13" s="15"/>
    </row>
    <row r="14" spans="1:9" ht="20.399999999999999" x14ac:dyDescent="0.2">
      <c r="C14" s="27" t="s">
        <v>16</v>
      </c>
      <c r="D14" s="28" t="s">
        <v>17</v>
      </c>
    </row>
    <row r="15" spans="1:9" x14ac:dyDescent="0.2">
      <c r="B15" s="1" t="s">
        <v>33</v>
      </c>
      <c r="C15" s="9">
        <f>$B$12/$C$12</f>
        <v>8.2673153071855951E-2</v>
      </c>
      <c r="D15" s="9">
        <f>$B$7/$C$7</f>
        <v>0.94688730083033279</v>
      </c>
    </row>
    <row r="16" spans="1:9" x14ac:dyDescent="0.2">
      <c r="B16" s="1" t="s">
        <v>33</v>
      </c>
      <c r="C16" s="9">
        <f>C15</f>
        <v>8.2673153071855951E-2</v>
      </c>
      <c r="D16" s="9">
        <f>D15</f>
        <v>0.94688730083033279</v>
      </c>
    </row>
    <row r="17" spans="1:4" x14ac:dyDescent="0.2">
      <c r="C17" s="9"/>
      <c r="D17" s="9"/>
    </row>
    <row r="18" spans="1:4" x14ac:dyDescent="0.2">
      <c r="B18" s="1" t="s">
        <v>12</v>
      </c>
      <c r="C18" s="9">
        <f>$D$12/$E$12</f>
        <v>0.16189785537473023</v>
      </c>
      <c r="D18" s="9">
        <f>$D$7/$E$7</f>
        <v>0.8172446677859273</v>
      </c>
    </row>
    <row r="19" spans="1:4" x14ac:dyDescent="0.2">
      <c r="C19" s="9"/>
      <c r="D19" s="9"/>
    </row>
    <row r="20" spans="1:4" x14ac:dyDescent="0.2">
      <c r="B20" s="1" t="s">
        <v>13</v>
      </c>
      <c r="C20" s="9">
        <f>$F$12/$G$12</f>
        <v>0.28471311179953723</v>
      </c>
      <c r="D20" s="9">
        <f>$F$7/$G$7</f>
        <v>0.90769262868367717</v>
      </c>
    </row>
    <row r="21" spans="1:4" x14ac:dyDescent="0.2">
      <c r="C21" s="9"/>
      <c r="D21" s="9"/>
    </row>
    <row r="22" spans="1:4" x14ac:dyDescent="0.2">
      <c r="B22" s="1" t="s">
        <v>14</v>
      </c>
      <c r="C22" s="9">
        <f>C15+C16+C18+C20</f>
        <v>0.61195727331797944</v>
      </c>
      <c r="D22" s="9">
        <f>D15+D16+D18+D20</f>
        <v>3.6187118981302699</v>
      </c>
    </row>
    <row r="23" spans="1:4" ht="10.8" thickBot="1" x14ac:dyDescent="0.25">
      <c r="C23" s="9"/>
      <c r="D23" s="9"/>
    </row>
    <row r="24" spans="1:4" ht="10.8" thickBot="1" x14ac:dyDescent="0.25">
      <c r="B24" s="16" t="s">
        <v>18</v>
      </c>
      <c r="C24" s="26">
        <f>C22/4</f>
        <v>0.15298931832949486</v>
      </c>
      <c r="D24" s="25">
        <f>D22/4</f>
        <v>0.90467797453256749</v>
      </c>
    </row>
    <row r="25" spans="1:4" x14ac:dyDescent="0.2">
      <c r="D25" s="9"/>
    </row>
    <row r="26" spans="1:4" x14ac:dyDescent="0.2">
      <c r="D26" s="9"/>
    </row>
    <row r="27" spans="1:4" x14ac:dyDescent="0.2">
      <c r="A27" s="29"/>
      <c r="B27" s="29"/>
      <c r="C27" s="29"/>
      <c r="D27" s="9"/>
    </row>
    <row r="28" spans="1:4" x14ac:dyDescent="0.2">
      <c r="A28" s="29"/>
      <c r="B28" s="29"/>
      <c r="C28" s="29"/>
      <c r="D28" s="9"/>
    </row>
    <row r="29" spans="1:4" x14ac:dyDescent="0.2">
      <c r="A29" s="29"/>
      <c r="B29" s="29"/>
      <c r="C29" s="29"/>
    </row>
    <row r="30" spans="1:4" x14ac:dyDescent="0.2">
      <c r="A30" s="29"/>
      <c r="B30" s="29"/>
      <c r="C30" s="29"/>
    </row>
    <row r="31" spans="1:4" x14ac:dyDescent="0.2">
      <c r="A31" s="29"/>
      <c r="B31" s="29"/>
      <c r="C31" s="29"/>
    </row>
    <row r="32" spans="1:4" x14ac:dyDescent="0.2">
      <c r="A32" s="29"/>
      <c r="B32" s="29"/>
      <c r="C32" s="29"/>
    </row>
    <row r="33" spans="1:3" x14ac:dyDescent="0.2">
      <c r="A33" s="29"/>
      <c r="B33" s="29"/>
      <c r="C33" s="29"/>
    </row>
    <row r="34" spans="1:3" x14ac:dyDescent="0.2">
      <c r="A34" s="29"/>
      <c r="B34" s="29"/>
      <c r="C34" s="29"/>
    </row>
    <row r="35" spans="1:3" x14ac:dyDescent="0.2">
      <c r="A35" s="29"/>
      <c r="B35" s="29"/>
      <c r="C35" s="29"/>
    </row>
    <row r="36" spans="1:3" x14ac:dyDescent="0.2">
      <c r="A36" s="29"/>
      <c r="B36" s="29"/>
      <c r="C36" s="29"/>
    </row>
    <row r="37" spans="1:3" x14ac:dyDescent="0.2">
      <c r="A37" s="29"/>
      <c r="B37" s="29"/>
      <c r="C37" s="29"/>
    </row>
    <row r="38" spans="1:3" x14ac:dyDescent="0.2">
      <c r="A38" s="29"/>
      <c r="B38" s="29"/>
      <c r="C38" s="29"/>
    </row>
    <row r="39" spans="1:3" x14ac:dyDescent="0.2">
      <c r="A39" s="29"/>
      <c r="B39" s="29"/>
      <c r="C39" s="29"/>
    </row>
    <row r="40" spans="1:3" x14ac:dyDescent="0.2">
      <c r="A40" s="29"/>
      <c r="B40" s="29"/>
      <c r="C40" s="29"/>
    </row>
    <row r="41" spans="1:3" x14ac:dyDescent="0.2">
      <c r="A41" s="29"/>
      <c r="B41" s="29"/>
      <c r="C41" s="29"/>
    </row>
    <row r="42" spans="1:3" x14ac:dyDescent="0.2">
      <c r="A42" s="29"/>
      <c r="B42" s="29"/>
      <c r="C42" s="29"/>
    </row>
    <row r="43" spans="1:3" x14ac:dyDescent="0.2">
      <c r="A43" s="29"/>
      <c r="B43" s="29"/>
      <c r="C43" s="29"/>
    </row>
    <row r="44" spans="1:3" x14ac:dyDescent="0.2">
      <c r="A44" s="29"/>
      <c r="B44" s="29"/>
      <c r="C44" s="29"/>
    </row>
    <row r="45" spans="1:3" x14ac:dyDescent="0.2">
      <c r="A45" s="29"/>
      <c r="B45" s="29"/>
      <c r="C45" s="29"/>
    </row>
    <row r="46" spans="1:3" x14ac:dyDescent="0.2">
      <c r="A46" s="29"/>
      <c r="B46" s="29"/>
      <c r="C46" s="29"/>
    </row>
    <row r="47" spans="1:3" x14ac:dyDescent="0.2">
      <c r="A47" s="29"/>
      <c r="B47" s="29"/>
      <c r="C47" s="29"/>
    </row>
    <row r="48" spans="1:3" x14ac:dyDescent="0.2">
      <c r="A48" s="29"/>
      <c r="B48" s="29"/>
      <c r="C48" s="29"/>
    </row>
    <row r="49" spans="1:9" x14ac:dyDescent="0.2">
      <c r="A49" s="29"/>
      <c r="B49" s="29"/>
      <c r="C49" s="29"/>
    </row>
    <row r="50" spans="1:9" x14ac:dyDescent="0.2">
      <c r="A50" s="29"/>
      <c r="B50" s="29"/>
      <c r="C50" s="29"/>
    </row>
    <row r="51" spans="1:9" x14ac:dyDescent="0.2">
      <c r="A51" s="29"/>
      <c r="B51" s="29"/>
      <c r="C51" s="29"/>
    </row>
    <row r="52" spans="1:9" x14ac:dyDescent="0.2">
      <c r="A52" s="29"/>
      <c r="B52" s="29"/>
      <c r="C52" s="29"/>
    </row>
    <row r="53" spans="1:9" x14ac:dyDescent="0.2">
      <c r="A53" s="29"/>
      <c r="B53" s="29"/>
      <c r="C53" s="29"/>
    </row>
    <row r="54" spans="1:9" x14ac:dyDescent="0.2">
      <c r="A54" s="29"/>
      <c r="B54" s="29"/>
      <c r="C54" s="29"/>
    </row>
    <row r="56" spans="1:9" x14ac:dyDescent="0.2">
      <c r="A56" s="14" t="s">
        <v>31</v>
      </c>
    </row>
    <row r="57" spans="1:9" ht="46.5" customHeight="1" x14ac:dyDescent="0.2">
      <c r="A57" s="30" t="s">
        <v>30</v>
      </c>
      <c r="B57" s="30"/>
      <c r="C57" s="30"/>
      <c r="D57" s="30"/>
      <c r="E57" s="30"/>
      <c r="F57" s="30"/>
      <c r="G57" s="30"/>
      <c r="H57" s="30"/>
      <c r="I57" s="30"/>
    </row>
  </sheetData>
  <mergeCells count="1">
    <mergeCell ref="A57:I57"/>
  </mergeCells>
  <pageMargins left="0.7" right="0.7" top="0.75" bottom="0.75" header="0.3" footer="0.3"/>
  <pageSetup scale="89" fitToHeight="0" orientation="landscape" r:id="rId1"/>
  <headerFooter>
    <oddHeader>&amp;C&amp;"Times New Roman,Bold"CONFIDENTIAL PROPRIETARY TRADE SECRET&amp;R&amp;"Times New Roman,Bold"KyPSC Case No. 2017-00321
STAFF-SUPP-POST HEARING-DR-01-001
PUBLIC ATTACHMENT
Page &amp;P of &amp;N</oddHeader>
  </headerFooter>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view="pageLayout" zoomScaleNormal="120" workbookViewId="0">
      <selection activeCell="A14" sqref="A14"/>
    </sheetView>
  </sheetViews>
  <sheetFormatPr defaultColWidth="9.33203125" defaultRowHeight="10.199999999999999" x14ac:dyDescent="0.2"/>
  <cols>
    <col min="1" max="1" width="32.44140625" style="1" customWidth="1"/>
    <col min="2" max="2" width="16.6640625" style="1" bestFit="1" customWidth="1"/>
    <col min="3" max="3" width="12.6640625" style="1" customWidth="1"/>
    <col min="4" max="4" width="15.33203125" style="1" bestFit="1" customWidth="1"/>
    <col min="5" max="5" width="14.109375" style="1" bestFit="1" customWidth="1"/>
    <col min="6" max="6" width="16.44140625" style="1" bestFit="1" customWidth="1"/>
    <col min="7" max="7" width="16.6640625" style="1" bestFit="1" customWidth="1"/>
    <col min="8" max="9" width="14" style="1" bestFit="1" customWidth="1"/>
    <col min="10" max="16384" width="9.33203125" style="1"/>
  </cols>
  <sheetData>
    <row r="1" spans="1:2" x14ac:dyDescent="0.2">
      <c r="A1" s="1" t="s">
        <v>32</v>
      </c>
    </row>
    <row r="3" spans="1:2" x14ac:dyDescent="0.2">
      <c r="A3" s="14" t="s">
        <v>19</v>
      </c>
    </row>
    <row r="5" spans="1:2" x14ac:dyDescent="0.2">
      <c r="A5" s="14" t="s">
        <v>22</v>
      </c>
    </row>
    <row r="6" spans="1:2" x14ac:dyDescent="0.2">
      <c r="A6" s="1" t="s">
        <v>0</v>
      </c>
      <c r="B6" s="17">
        <v>447685792</v>
      </c>
    </row>
    <row r="7" spans="1:2" x14ac:dyDescent="0.2">
      <c r="A7" s="1" t="s">
        <v>1</v>
      </c>
      <c r="B7" s="17">
        <v>463067887</v>
      </c>
    </row>
    <row r="8" spans="1:2" x14ac:dyDescent="0.2">
      <c r="A8" s="1" t="s">
        <v>20</v>
      </c>
      <c r="B8" s="18">
        <f>B6/B7</f>
        <v>0.96678220314595043</v>
      </c>
    </row>
    <row r="9" spans="1:2" x14ac:dyDescent="0.2">
      <c r="A9" s="1" t="s">
        <v>21</v>
      </c>
      <c r="B9" s="18">
        <f>B8*2</f>
        <v>1.9335644062919009</v>
      </c>
    </row>
    <row r="10" spans="1:2" x14ac:dyDescent="0.2">
      <c r="B10" s="19"/>
    </row>
    <row r="11" spans="1:2" x14ac:dyDescent="0.2">
      <c r="A11" s="14" t="s">
        <v>23</v>
      </c>
      <c r="B11" s="19"/>
    </row>
    <row r="12" spans="1:2" x14ac:dyDescent="0.2">
      <c r="A12" s="1" t="s">
        <v>24</v>
      </c>
      <c r="B12" s="20">
        <v>1270231375</v>
      </c>
    </row>
    <row r="13" spans="1:2" x14ac:dyDescent="0.2">
      <c r="A13" s="1" t="s">
        <v>25</v>
      </c>
      <c r="B13" s="20">
        <v>1620003007</v>
      </c>
    </row>
    <row r="14" spans="1:2" x14ac:dyDescent="0.2">
      <c r="A14" s="1" t="s">
        <v>12</v>
      </c>
      <c r="B14" s="18">
        <f>B12/B13</f>
        <v>0.78409198594777674</v>
      </c>
    </row>
    <row r="15" spans="1:2" x14ac:dyDescent="0.2">
      <c r="B15" s="18"/>
    </row>
    <row r="16" spans="1:2" x14ac:dyDescent="0.2">
      <c r="A16" s="14" t="s">
        <v>26</v>
      </c>
      <c r="B16" s="19"/>
    </row>
    <row r="17" spans="1:3" x14ac:dyDescent="0.2">
      <c r="A17" s="1" t="s">
        <v>27</v>
      </c>
      <c r="B17" s="20">
        <v>13959113</v>
      </c>
    </row>
    <row r="18" spans="1:3" x14ac:dyDescent="0.2">
      <c r="A18" s="1" t="s">
        <v>28</v>
      </c>
      <c r="B18" s="20">
        <v>16504179</v>
      </c>
    </row>
    <row r="19" spans="1:3" x14ac:dyDescent="0.2">
      <c r="A19" s="1" t="s">
        <v>13</v>
      </c>
      <c r="B19" s="18">
        <f>B17/B18</f>
        <v>0.84579263227816426</v>
      </c>
      <c r="C19" s="19"/>
    </row>
    <row r="20" spans="1:3" ht="10.8" thickBot="1" x14ac:dyDescent="0.25">
      <c r="B20" s="19"/>
      <c r="C20" s="19"/>
    </row>
    <row r="21" spans="1:3" ht="10.8" thickBot="1" x14ac:dyDescent="0.25">
      <c r="A21" s="21" t="s">
        <v>29</v>
      </c>
      <c r="B21" s="22">
        <f>(B9+B14+B19)/4</f>
        <v>0.89086225612946046</v>
      </c>
      <c r="C21" s="19"/>
    </row>
    <row r="22" spans="1:3" x14ac:dyDescent="0.2">
      <c r="B22" s="19"/>
      <c r="C22" s="19"/>
    </row>
    <row r="23" spans="1:3" x14ac:dyDescent="0.2">
      <c r="B23" s="19"/>
      <c r="C23" s="19"/>
    </row>
    <row r="24" spans="1:3" x14ac:dyDescent="0.2">
      <c r="B24" s="19"/>
      <c r="C24" s="19"/>
    </row>
    <row r="25" spans="1:3" x14ac:dyDescent="0.2">
      <c r="B25" s="19"/>
      <c r="C25" s="19"/>
    </row>
    <row r="26" spans="1:3" x14ac:dyDescent="0.2">
      <c r="B26" s="19"/>
      <c r="C26" s="19"/>
    </row>
    <row r="27" spans="1:3" x14ac:dyDescent="0.2">
      <c r="B27" s="19"/>
      <c r="C27" s="19"/>
    </row>
    <row r="28" spans="1:3" x14ac:dyDescent="0.2">
      <c r="B28" s="19"/>
      <c r="C28" s="19"/>
    </row>
    <row r="29" spans="1:3" x14ac:dyDescent="0.2">
      <c r="B29" s="19"/>
      <c r="C29" s="19"/>
    </row>
    <row r="30" spans="1:3" x14ac:dyDescent="0.2">
      <c r="B30" s="19"/>
      <c r="C30" s="19"/>
    </row>
    <row r="31" spans="1:3" x14ac:dyDescent="0.2">
      <c r="B31" s="19"/>
      <c r="C31" s="19"/>
    </row>
    <row r="32" spans="1:3" x14ac:dyDescent="0.2">
      <c r="B32" s="19"/>
      <c r="C32" s="19"/>
    </row>
  </sheetData>
  <pageMargins left="0.7" right="0.7" top="0.75" bottom="0.75" header="0.3" footer="0.3"/>
  <pageSetup scale="93" orientation="portrait" r:id="rId1"/>
  <headerFooter>
    <oddHeader>&amp;C&amp;"Times New Roman,Bold"CONFIDENTIAL PROPRIETARY TRADE SECRET&amp;R&amp;"Times New Roman,Bold"KyPSC Case No. 2017-00321
STAFF-SUPP-POST HEARING-DR-01-001
PUBLIC ATTACHMENT
Page &amp;P of &amp;N</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B4F9D769397A4B9CC6B02A2352A1B6" ma:contentTypeVersion="2" ma:contentTypeDescription="Create a new document." ma:contentTypeScope="" ma:versionID="32a6c64bc67fd6dc23ce6e169db15490">
  <xsd:schema xmlns:xsd="http://www.w3.org/2001/XMLSchema" xmlns:xs="http://www.w3.org/2001/XMLSchema" xmlns:p="http://schemas.microsoft.com/office/2006/metadata/properties" xmlns:ns2="ace8dc78-f72f-446e-be2b-b93d2c0549dc" targetNamespace="http://schemas.microsoft.com/office/2006/metadata/properties" ma:root="true" ma:fieldsID="2cc048f8f59d8d8f6098479745d20e00" ns2:_="">
    <xsd:import namespace="ace8dc78-f72f-446e-be2b-b93d2c0549dc"/>
    <xsd:element name="properties">
      <xsd:complexType>
        <xsd:sequence>
          <xsd:element name="documentManagement">
            <xsd:complexType>
              <xsd:all>
                <xsd:element ref="ns2:Witn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8dc78-f72f-446e-be2b-b93d2c0549dc"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 xmlns="ace8dc78-f72f-446e-be2b-b93d2c0549dc" xsi:nil="true"/>
  </documentManagement>
</p:properties>
</file>

<file path=customXml/itemProps1.xml><?xml version="1.0" encoding="utf-8"?>
<ds:datastoreItem xmlns:ds="http://schemas.openxmlformats.org/officeDocument/2006/customXml" ds:itemID="{38F6CB5A-2C46-4DE1-8194-59A7E4549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8dc78-f72f-446e-be2b-b93d2c0549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7D6D0A-DD85-4F22-986C-120961F01D4F}">
  <ds:schemaRefs>
    <ds:schemaRef ds:uri="http://schemas.microsoft.com/sharepoint/v3/contenttype/forms"/>
  </ds:schemaRefs>
</ds:datastoreItem>
</file>

<file path=customXml/itemProps3.xml><?xml version="1.0" encoding="utf-8"?>
<ds:datastoreItem xmlns:ds="http://schemas.openxmlformats.org/officeDocument/2006/customXml" ds:itemID="{7EFE9C27-43DE-4CE2-B321-3A375490B809}">
  <ds:schemaRefs>
    <ds:schemaRef ds:uri="http://purl.org/dc/elements/1.1/"/>
    <ds:schemaRef ds:uri="ace8dc78-f72f-446e-be2b-b93d2c0549dc"/>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2015 KY Tax Return</vt:lpstr>
      <vt:lpstr>DEK Historical Appt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VanKleeck, Aimee</dc:creator>
  <cp:lastModifiedBy>Frisch, Adele M</cp:lastModifiedBy>
  <cp:lastPrinted>2018-04-09T18:41:32Z</cp:lastPrinted>
  <dcterms:created xsi:type="dcterms:W3CDTF">2018-04-05T18:50:59Z</dcterms:created>
  <dcterms:modified xsi:type="dcterms:W3CDTF">2018-04-09T18:41:34Z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0x010100EFB4F9D769397A4B9CC6B02A2352A1B6</vt:lpwstr>
  </property>
</Properties>
</file>