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2" windowWidth="12432" windowHeight="436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Sheet1!$A$1:$F$20</definedName>
  </definedNames>
  <calcPr calcId="145621"/>
</workbook>
</file>

<file path=xl/calcChain.xml><?xml version="1.0" encoding="utf-8"?>
<calcChain xmlns="http://schemas.openxmlformats.org/spreadsheetml/2006/main">
  <c r="D18" i="1" l="1"/>
  <c r="B18" i="1"/>
  <c r="D12" i="1"/>
  <c r="D11" i="1"/>
  <c r="D20" i="1" l="1"/>
  <c r="B11" i="1"/>
  <c r="B12" i="1"/>
  <c r="B20" i="1" l="1"/>
</calcChain>
</file>

<file path=xl/sharedStrings.xml><?xml version="1.0" encoding="utf-8"?>
<sst xmlns="http://schemas.openxmlformats.org/spreadsheetml/2006/main" count="16" uniqueCount="16">
  <si>
    <t>Marketing</t>
  </si>
  <si>
    <t>Printing</t>
  </si>
  <si>
    <t>Postage</t>
  </si>
  <si>
    <t>Labor</t>
  </si>
  <si>
    <t>O/H Alloc</t>
  </si>
  <si>
    <t>Creative Development</t>
  </si>
  <si>
    <t>Incremental Customers</t>
  </si>
  <si>
    <t>DUKE ENERGY KENTUCKY</t>
  </si>
  <si>
    <t>ELECTRIC DEPARTMENT</t>
  </si>
  <si>
    <t>CASE NO. 2017-00321</t>
  </si>
  <si>
    <t>FIXED BILL PREMIUM</t>
  </si>
  <si>
    <t>Expected Annual Premium</t>
  </si>
  <si>
    <r>
      <t xml:space="preserve">Revenue </t>
    </r>
    <r>
      <rPr>
        <sz val="8"/>
        <color theme="1"/>
        <rFont val="Calibri"/>
        <family val="2"/>
        <scheme val="minor"/>
      </rPr>
      <t>1</t>
    </r>
  </si>
  <si>
    <r>
      <t xml:space="preserve">Std Tariff </t>
    </r>
    <r>
      <rPr>
        <sz val="8"/>
        <color theme="1"/>
        <rFont val="Calibri"/>
        <family val="2"/>
        <scheme val="minor"/>
      </rPr>
      <t>2</t>
    </r>
  </si>
  <si>
    <t>1.  Based on Indiana Fixed Bill Program , assumes approximately 6% premium on top of the Annual Average Standard Tariff Bill</t>
  </si>
  <si>
    <t>2. Based on Indiana Fixed Bill Program, assumes an annual standard tariff bill of $1660  based on average monthly bill of $130.67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</si>
</sst>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165" fontId="0" fillId="0" borderId="0" xfId="2" applyNumberFormat="1" applyFont="1"/>
    <xf numFmtId="165" fontId="0" fillId="0" borderId="0" xfId="0" applyNumberFormat="1"/>
    <xf numFmtId="164" fontId="3" fillId="0" borderId="0" xfId="1" applyNumberFormat="1" applyFont="1"/>
    <xf numFmtId="165" fontId="2" fillId="0" borderId="0" xfId="2" applyNumberFormat="1" applyFont="1"/>
    <xf numFmtId="164" fontId="2" fillId="0" borderId="0" xfId="1" applyNumberFormat="1" applyFont="1"/>
    <xf numFmtId="0" fontId="0" fillId="0" borderId="0" xfId="0" applyAlignment="1">
      <alignment horizontal="left" indent="1"/>
    </xf>
    <xf numFmtId="0" fontId="4" fillId="0" borderId="0" xfId="0" applyFont="1"/>
    <xf numFmtId="0" fontId="2" fillId="0" borderId="0" xfId="0" applyFont="1"/>
    <xf numFmtId="0" fontId="0" fillId="0" borderId="0" xfId="0" applyFont="1"/>
    <xf numFmtId="0" fontId="5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view="pageLayout" zoomScaleNormal="110" workbookViewId="0">
      <selection activeCell="B16" sqref="B16"/>
    </sheetView>
  </sheetViews>
  <sheetFormatPr defaultRowHeight="14.4" x14ac:dyDescent="0.3"/>
  <cols>
    <col min="1" max="1" width="22.109375" customWidth="1"/>
    <col min="2" max="2" width="14.33203125" bestFit="1" customWidth="1"/>
    <col min="3" max="3" width="9.5546875" bestFit="1" customWidth="1"/>
    <col min="4" max="4" width="12.88671875" bestFit="1" customWidth="1"/>
    <col min="6" max="6" width="12.88671875" bestFit="1" customWidth="1"/>
    <col min="8" max="8" width="12.88671875" bestFit="1" customWidth="1"/>
  </cols>
  <sheetData>
    <row r="1" spans="1:9" x14ac:dyDescent="0.3">
      <c r="A1" s="2" t="s">
        <v>7</v>
      </c>
    </row>
    <row r="2" spans="1:9" x14ac:dyDescent="0.3">
      <c r="A2" t="s">
        <v>8</v>
      </c>
    </row>
    <row r="3" spans="1:9" x14ac:dyDescent="0.3">
      <c r="A3" t="s">
        <v>9</v>
      </c>
    </row>
    <row r="4" spans="1:9" x14ac:dyDescent="0.3">
      <c r="A4" t="s">
        <v>10</v>
      </c>
    </row>
    <row r="8" spans="1:9" x14ac:dyDescent="0.3">
      <c r="B8" s="9">
        <v>2018</v>
      </c>
      <c r="D8" s="9">
        <v>2019</v>
      </c>
      <c r="F8" s="9"/>
      <c r="H8" s="9"/>
    </row>
    <row r="9" spans="1:9" x14ac:dyDescent="0.3">
      <c r="A9" t="s">
        <v>6</v>
      </c>
      <c r="B9" s="7">
        <v>1215</v>
      </c>
      <c r="C9" s="11"/>
      <c r="D9" s="7">
        <v>1216</v>
      </c>
      <c r="F9" s="5"/>
      <c r="H9" s="5"/>
    </row>
    <row r="11" spans="1:9" ht="15" x14ac:dyDescent="0.25">
      <c r="A11" t="s">
        <v>12</v>
      </c>
      <c r="B11" s="3">
        <f>ROUND(B9*C11,0)</f>
        <v>2016949</v>
      </c>
      <c r="C11" s="7">
        <v>1660.04</v>
      </c>
      <c r="D11" s="3">
        <f>ROUND((D9+B9)*E11,0)</f>
        <v>4035557</v>
      </c>
      <c r="E11" s="7">
        <v>1660.04</v>
      </c>
      <c r="F11" s="3"/>
      <c r="G11" s="7"/>
      <c r="H11" s="3"/>
      <c r="I11" s="7"/>
    </row>
    <row r="12" spans="1:9" ht="15" x14ac:dyDescent="0.25">
      <c r="A12" t="s">
        <v>13</v>
      </c>
      <c r="B12" s="3">
        <f>ROUND(B9*-C12,0)</f>
        <v>-1905120</v>
      </c>
      <c r="C12" s="7">
        <v>1568</v>
      </c>
      <c r="D12" s="3">
        <f>ROUND((D9+B9)*-E12,0)</f>
        <v>-3811808</v>
      </c>
      <c r="E12" s="7">
        <v>1568</v>
      </c>
      <c r="F12" s="3"/>
      <c r="G12" s="7"/>
      <c r="H12" s="3"/>
      <c r="I12" s="7"/>
    </row>
    <row r="13" spans="1:9" ht="15" x14ac:dyDescent="0.25">
      <c r="A13" t="s">
        <v>0</v>
      </c>
    </row>
    <row r="14" spans="1:9" ht="15" x14ac:dyDescent="0.25">
      <c r="A14" s="8" t="s">
        <v>1</v>
      </c>
      <c r="B14" s="6">
        <v>-5255</v>
      </c>
      <c r="C14" s="10"/>
      <c r="D14" s="6">
        <v>-12692</v>
      </c>
      <c r="F14" s="3"/>
      <c r="H14" s="3"/>
    </row>
    <row r="15" spans="1:9" ht="15" x14ac:dyDescent="0.25">
      <c r="A15" s="8" t="s">
        <v>2</v>
      </c>
      <c r="B15" s="6">
        <v>-2190</v>
      </c>
      <c r="C15" s="10"/>
      <c r="D15" s="6">
        <v>-5288</v>
      </c>
      <c r="F15" s="3"/>
      <c r="H15" s="3"/>
    </row>
    <row r="16" spans="1:9" ht="15" x14ac:dyDescent="0.25">
      <c r="A16" s="8" t="s">
        <v>5</v>
      </c>
      <c r="B16" s="6">
        <v>-3000</v>
      </c>
      <c r="D16" s="6">
        <v>-3000</v>
      </c>
      <c r="F16" s="6"/>
      <c r="H16" s="6"/>
    </row>
    <row r="17" spans="1:8" ht="15" x14ac:dyDescent="0.25">
      <c r="A17" s="1" t="s">
        <v>3</v>
      </c>
      <c r="B17" s="6">
        <v>-3000</v>
      </c>
      <c r="D17" s="6">
        <v>-6000</v>
      </c>
      <c r="F17" s="6"/>
      <c r="H17" s="6"/>
    </row>
    <row r="18" spans="1:8" ht="15" x14ac:dyDescent="0.25">
      <c r="A18" s="1" t="s">
        <v>4</v>
      </c>
      <c r="B18" s="6">
        <f>B17*0.2</f>
        <v>-600</v>
      </c>
      <c r="D18" s="6">
        <f>D17*0.2</f>
        <v>-1200</v>
      </c>
      <c r="F18" s="6"/>
      <c r="H18" s="6"/>
    </row>
    <row r="20" spans="1:8" ht="15" x14ac:dyDescent="0.25">
      <c r="A20" t="s">
        <v>11</v>
      </c>
      <c r="B20" s="4">
        <f>SUM(B11:B19)</f>
        <v>97784</v>
      </c>
      <c r="D20" s="4">
        <f t="shared" ref="D20" si="0">SUM(D11:D19)</f>
        <v>195569</v>
      </c>
      <c r="F20" s="4"/>
      <c r="H20" s="4"/>
    </row>
    <row r="25" spans="1:8" ht="15" x14ac:dyDescent="0.25">
      <c r="A25" s="12" t="s">
        <v>14</v>
      </c>
    </row>
    <row r="26" spans="1:8" ht="15" x14ac:dyDescent="0.25">
      <c r="A26" s="12" t="s">
        <v>15</v>
      </c>
    </row>
  </sheetData>
  <pageMargins left="1" right="0.7" top="1" bottom="0.75" header="0.55000000000000004" footer="0.3"/>
  <pageSetup orientation="portrait" r:id="rId1"/>
  <headerFooter>
    <oddHeader>&amp;RKyPSC Case No. 2017-00321
AG-Post Hearing-DR-01-001 Attachment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Weintraub</Witness>
  </documentManagement>
</p:properties>
</file>

<file path=customXml/itemProps1.xml><?xml version="1.0" encoding="utf-8"?>
<ds:datastoreItem xmlns:ds="http://schemas.openxmlformats.org/officeDocument/2006/customXml" ds:itemID="{C05FCCCC-6B1C-4DA6-AA3A-0035D75863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DE64BE-5AFB-4ED7-BC7B-CCD3FFDC9A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9DFED6-10B5-47AF-BD6C-AFA8AD4C26E3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ace8dc78-f72f-446e-be2b-b93d2c0549dc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Caluclation of Fixed Bill Premium</dc:subject>
  <dc:creator>Meetsma, Mark</dc:creator>
  <cp:lastModifiedBy>Frisch, Adele M</cp:lastModifiedBy>
  <cp:lastPrinted>2018-03-22T16:19:01Z</cp:lastPrinted>
  <dcterms:created xsi:type="dcterms:W3CDTF">2017-12-06T14:18:39Z</dcterms:created>
  <dcterms:modified xsi:type="dcterms:W3CDTF">2018-03-22T16:19:09Z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0x010100EFB4F9D769397A4B9CC6B02A2352A1B6</vt:lpwstr>
  </property>
</Properties>
</file>