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10320"/>
  </bookViews>
  <sheets>
    <sheet name="LG&amp;E Q1 Attach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A33" i="1" l="1"/>
  <c r="A32" i="1"/>
  <c r="A31" i="1"/>
  <c r="A30" i="1"/>
  <c r="A29" i="1"/>
  <c r="A28" i="1"/>
  <c r="A21" i="1"/>
  <c r="A20" i="1"/>
  <c r="A19" i="1"/>
  <c r="A18" i="1"/>
  <c r="A17" i="1"/>
  <c r="A16" i="1"/>
  <c r="B10" i="1"/>
  <c r="B33" i="1" s="1"/>
  <c r="B9" i="1"/>
  <c r="B32" i="1" s="1"/>
  <c r="B8" i="1"/>
  <c r="B31" i="1" s="1"/>
  <c r="B7" i="1"/>
  <c r="B30" i="1" s="1"/>
  <c r="B6" i="1"/>
  <c r="B29" i="1" s="1"/>
  <c r="B5" i="1"/>
  <c r="B28" i="1" s="1"/>
  <c r="B20" i="1" l="1"/>
  <c r="B16" i="1"/>
  <c r="B18" i="1"/>
  <c r="B17" i="1"/>
  <c r="B19" i="1"/>
  <c r="B21" i="1"/>
  <c r="F34" i="1" l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G17" i="1" s="1"/>
  <c r="D17" i="1"/>
  <c r="F16" i="1"/>
  <c r="E16" i="1"/>
  <c r="D16" i="1"/>
  <c r="G19" i="1" l="1"/>
  <c r="H21" i="1"/>
  <c r="G21" i="1"/>
  <c r="H20" i="1"/>
  <c r="H17" i="1"/>
  <c r="C29" i="1" s="1"/>
  <c r="H16" i="1"/>
  <c r="H18" i="1"/>
  <c r="G16" i="1"/>
  <c r="G18" i="1"/>
  <c r="G20" i="1"/>
  <c r="H19" i="1"/>
  <c r="C31" i="1" s="1"/>
  <c r="C33" i="1" l="1"/>
  <c r="C32" i="1"/>
  <c r="H22" i="1"/>
  <c r="C30" i="1"/>
  <c r="C28" i="1"/>
  <c r="D28" i="1" s="1"/>
  <c r="G22" i="1"/>
  <c r="C34" i="1" l="1"/>
  <c r="E34" i="1"/>
  <c r="D32" i="1"/>
  <c r="D29" i="1"/>
  <c r="D30" i="1"/>
  <c r="D31" i="1"/>
  <c r="D33" i="1"/>
  <c r="D34" i="1" l="1"/>
</calcChain>
</file>

<file path=xl/sharedStrings.xml><?xml version="1.0" encoding="utf-8"?>
<sst xmlns="http://schemas.openxmlformats.org/spreadsheetml/2006/main" count="52" uniqueCount="38">
  <si>
    <t>Expense Month</t>
  </si>
  <si>
    <t>Billing Month</t>
  </si>
  <si>
    <r>
      <t>12-Month Average Revenues</t>
    </r>
    <r>
      <rPr>
        <vertAlign val="superscript"/>
        <sz val="11"/>
        <color indexed="8"/>
        <rFont val="Times New Roman"/>
        <family val="1"/>
      </rPr>
      <t>1</t>
    </r>
  </si>
  <si>
    <r>
      <t>Actual Revenues Subject to ECR Billing Factors</t>
    </r>
    <r>
      <rPr>
        <vertAlign val="superscript"/>
        <sz val="11"/>
        <color indexed="8"/>
        <rFont val="Times New Roman"/>
        <family val="1"/>
      </rPr>
      <t>2</t>
    </r>
  </si>
  <si>
    <r>
      <t>Billing Factor</t>
    </r>
    <r>
      <rPr>
        <vertAlign val="superscript"/>
        <sz val="11"/>
        <color indexed="8"/>
        <rFont val="Times New Roman"/>
        <family val="1"/>
      </rPr>
      <t>3</t>
    </r>
  </si>
  <si>
    <t>Group 1</t>
  </si>
  <si>
    <t>Group 2</t>
  </si>
  <si>
    <t>(1)</t>
  </si>
  <si>
    <t>(2)</t>
  </si>
  <si>
    <t>(3)</t>
  </si>
  <si>
    <t>(4)</t>
  </si>
  <si>
    <t>(5)</t>
  </si>
  <si>
    <t>(6)</t>
  </si>
  <si>
    <t>ECR Billing Factor Revenues (12-Month Average)</t>
  </si>
  <si>
    <t>ECR Billing Factor Revenues (Actual)</t>
  </si>
  <si>
    <t>12 Month Average True-up</t>
  </si>
  <si>
    <t>(7) = (1) x (5)</t>
  </si>
  <si>
    <t>(8) = (2) x (6)</t>
  </si>
  <si>
    <t>(9) = (3) x (5)</t>
  </si>
  <si>
    <t>(10) = (4) x (6)</t>
  </si>
  <si>
    <t>(11) = (9) - (7)</t>
  </si>
  <si>
    <t>(12) = (10) - (8)</t>
  </si>
  <si>
    <t>Revenue Variance (12-Mo Actuals)</t>
  </si>
  <si>
    <t>Revenue Variance (Cycle Billing and Prior Period Adjustments)</t>
  </si>
  <si>
    <r>
      <t>Rate of  Return True-up</t>
    </r>
    <r>
      <rPr>
        <vertAlign val="superscript"/>
        <sz val="11"/>
        <color indexed="8"/>
        <rFont val="Times New Roman"/>
        <family val="1"/>
      </rPr>
      <t>4</t>
    </r>
  </si>
  <si>
    <r>
      <t>Combined Total Over/(Under) Recovery</t>
    </r>
    <r>
      <rPr>
        <vertAlign val="superscript"/>
        <sz val="11"/>
        <color indexed="8"/>
        <rFont val="Times New Roman"/>
        <family val="1"/>
      </rPr>
      <t>5</t>
    </r>
  </si>
  <si>
    <t>(13) = (11) + (12)</t>
  </si>
  <si>
    <t>(14) = (16) - (13) - (15)</t>
  </si>
  <si>
    <t>(15)</t>
  </si>
  <si>
    <t>(16)</t>
  </si>
  <si>
    <t>Notes:</t>
  </si>
  <si>
    <t>2.  Actual Revenues Subject to ECR Surcharge are taken from monthly filings on ES Form 3.00 Column 8 for Group 1 and Column 9 for Group 2.</t>
  </si>
  <si>
    <t>3.  Billing Factors were provided in the Initial Request for Information Response to Question No. 2, page 2 of 3, columns 5 and 6.</t>
  </si>
  <si>
    <t>4.  Rate of Return True-up was provided in the Initial Request for Information Response to Question No. 1, page 2 of 5, column 9.</t>
  </si>
  <si>
    <t>5.  Combined Total Over/(Under) Recovery were provided in the Initial Request for Information Response to Question No. 2, page 2 of 3, column 11.</t>
  </si>
  <si>
    <t>Oct-16</t>
  </si>
  <si>
    <t>Nov-16</t>
  </si>
  <si>
    <t>1.  12-Month Average Revenues were provided in the Direct Testimony of Derek A. Rahn on page 7 and consisted of Group 1 and Group 2 combined.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</si>
</sst>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/>
    <xf numFmtId="0" fontId="2" fillId="0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0" xfId="0" quotePrefix="1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2" borderId="0" xfId="3" quotePrefix="1" applyNumberFormat="1" applyFont="1" applyFill="1" applyBorder="1" applyAlignment="1">
      <alignment horizontal="center"/>
    </xf>
    <xf numFmtId="165" fontId="2" fillId="2" borderId="0" xfId="3" applyNumberFormat="1" applyFont="1" applyFill="1" applyBorder="1" applyAlignment="1">
      <alignment horizontal="center"/>
    </xf>
    <xf numFmtId="165" fontId="2" fillId="2" borderId="12" xfId="3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165" fontId="2" fillId="2" borderId="7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0" borderId="0" xfId="0" applyFont="1"/>
    <xf numFmtId="5" fontId="4" fillId="0" borderId="1" xfId="0" applyNumberFormat="1" applyFont="1" applyFill="1" applyBorder="1" applyAlignment="1">
      <alignment horizontal="center"/>
    </xf>
    <xf numFmtId="5" fontId="4" fillId="0" borderId="1" xfId="1" applyNumberFormat="1" applyFont="1" applyFill="1" applyBorder="1" applyAlignment="1">
      <alignment horizontal="center"/>
    </xf>
    <xf numFmtId="5" fontId="4" fillId="2" borderId="1" xfId="1" applyNumberFormat="1" applyFont="1" applyFill="1" applyBorder="1" applyAlignment="1">
      <alignment horizontal="center"/>
    </xf>
    <xf numFmtId="5" fontId="4" fillId="0" borderId="5" xfId="0" applyNumberFormat="1" applyFont="1" applyFill="1" applyBorder="1" applyAlignment="1">
      <alignment horizontal="center"/>
    </xf>
    <xf numFmtId="5" fontId="4" fillId="0" borderId="5" xfId="1" applyNumberFormat="1" applyFont="1" applyFill="1" applyBorder="1" applyAlignment="1">
      <alignment horizontal="center"/>
    </xf>
    <xf numFmtId="5" fontId="4" fillId="2" borderId="5" xfId="1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>
      <alignment horizontal="center"/>
    </xf>
    <xf numFmtId="5" fontId="4" fillId="0" borderId="7" xfId="1" applyNumberFormat="1" applyFont="1" applyFill="1" applyBorder="1" applyAlignment="1">
      <alignment horizontal="center"/>
    </xf>
    <xf numFmtId="5" fontId="4" fillId="2" borderId="7" xfId="1" applyNumberFormat="1" applyFont="1" applyFill="1" applyBorder="1" applyAlignment="1">
      <alignment horizontal="center"/>
    </xf>
    <xf numFmtId="5" fontId="4" fillId="0" borderId="6" xfId="0" applyNumberFormat="1" applyFont="1" applyFill="1" applyBorder="1" applyAlignment="1">
      <alignment horizontal="center"/>
    </xf>
    <xf numFmtId="5" fontId="4" fillId="2" borderId="3" xfId="0" applyNumberFormat="1" applyFont="1" applyFill="1" applyBorder="1" applyAlignment="1">
      <alignment horizontal="center"/>
    </xf>
    <xf numFmtId="5" fontId="4" fillId="0" borderId="0" xfId="0" applyNumberFormat="1" applyFont="1"/>
    <xf numFmtId="5" fontId="2" fillId="0" borderId="0" xfId="1" applyNumberFormat="1" applyFont="1" applyFill="1" applyBorder="1" applyAlignment="1">
      <alignment horizontal="center"/>
    </xf>
    <xf numFmtId="5" fontId="2" fillId="0" borderId="1" xfId="1" applyNumberFormat="1" applyFont="1" applyFill="1" applyBorder="1" applyAlignment="1">
      <alignment horizontal="center"/>
    </xf>
    <xf numFmtId="5" fontId="2" fillId="0" borderId="5" xfId="1" applyNumberFormat="1" applyFont="1" applyFill="1" applyBorder="1" applyAlignment="1">
      <alignment horizontal="center"/>
    </xf>
    <xf numFmtId="5" fontId="2" fillId="0" borderId="12" xfId="1" applyNumberFormat="1" applyFont="1" applyFill="1" applyBorder="1" applyAlignment="1">
      <alignment horizontal="center"/>
    </xf>
    <xf numFmtId="5" fontId="2" fillId="0" borderId="7" xfId="1" applyNumberFormat="1" applyFont="1" applyFill="1" applyBorder="1" applyAlignment="1">
      <alignment horizontal="center"/>
    </xf>
    <xf numFmtId="5" fontId="2" fillId="0" borderId="2" xfId="0" applyNumberFormat="1" applyFont="1" applyFill="1" applyBorder="1" applyAlignment="1">
      <alignment horizontal="center"/>
    </xf>
    <xf numFmtId="5" fontId="2" fillId="0" borderId="6" xfId="0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10" fontId="2" fillId="0" borderId="1" xfId="2" applyNumberFormat="1" applyFont="1" applyFill="1" applyBorder="1" applyAlignment="1">
      <alignment horizontal="center"/>
    </xf>
    <xf numFmtId="10" fontId="2" fillId="0" borderId="10" xfId="2" applyNumberFormat="1" applyFont="1" applyFill="1" applyBorder="1" applyAlignment="1">
      <alignment horizontal="center"/>
    </xf>
    <xf numFmtId="10" fontId="2" fillId="0" borderId="5" xfId="2" applyNumberFormat="1" applyFont="1" applyFill="1" applyBorder="1" applyAlignment="1">
      <alignment horizontal="center"/>
    </xf>
    <xf numFmtId="10" fontId="2" fillId="0" borderId="11" xfId="2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8" zoomScaleNormal="100" workbookViewId="0">
      <selection activeCell="D30" sqref="D30"/>
    </sheetView>
  </sheetViews>
  <sheetFormatPr defaultRowHeight="15" x14ac:dyDescent="0.25"/>
  <cols>
    <col min="1" max="2" width="11.7109375" style="3" customWidth="1"/>
    <col min="3" max="3" width="16.7109375" style="3" customWidth="1"/>
    <col min="4" max="4" width="20.7109375" style="3" customWidth="1"/>
    <col min="5" max="8" width="16.7109375" style="3" customWidth="1"/>
    <col min="9" max="16384" width="9.140625" style="3"/>
  </cols>
  <sheetData>
    <row r="1" spans="1:8" x14ac:dyDescent="0.25">
      <c r="A1" s="1"/>
      <c r="B1" s="1"/>
      <c r="C1" s="2"/>
      <c r="D1" s="2"/>
      <c r="E1" s="2"/>
      <c r="F1" s="2"/>
      <c r="G1" s="2"/>
      <c r="H1" s="2"/>
    </row>
    <row r="2" spans="1:8" ht="30" customHeight="1" x14ac:dyDescent="0.25">
      <c r="A2" s="71" t="s">
        <v>0</v>
      </c>
      <c r="B2" s="69" t="s">
        <v>1</v>
      </c>
      <c r="C2" s="75" t="s">
        <v>2</v>
      </c>
      <c r="D2" s="76"/>
      <c r="E2" s="77" t="s">
        <v>3</v>
      </c>
      <c r="F2" s="78"/>
      <c r="G2" s="81" t="s">
        <v>4</v>
      </c>
      <c r="H2" s="82"/>
    </row>
    <row r="3" spans="1:8" x14ac:dyDescent="0.25">
      <c r="A3" s="72"/>
      <c r="B3" s="74"/>
      <c r="C3" s="4" t="s">
        <v>5</v>
      </c>
      <c r="D3" s="4" t="s">
        <v>6</v>
      </c>
      <c r="E3" s="5" t="s">
        <v>5</v>
      </c>
      <c r="F3" s="5" t="s">
        <v>6</v>
      </c>
      <c r="G3" s="6" t="s">
        <v>5</v>
      </c>
      <c r="H3" s="4" t="s">
        <v>6</v>
      </c>
    </row>
    <row r="4" spans="1:8" x14ac:dyDescent="0.25">
      <c r="A4" s="73"/>
      <c r="B4" s="74"/>
      <c r="C4" s="7" t="s">
        <v>7</v>
      </c>
      <c r="D4" s="4" t="s">
        <v>8</v>
      </c>
      <c r="E4" s="5" t="s">
        <v>9</v>
      </c>
      <c r="F4" s="8" t="s">
        <v>10</v>
      </c>
      <c r="G4" s="4" t="s">
        <v>11</v>
      </c>
      <c r="H4" s="9" t="s">
        <v>12</v>
      </c>
    </row>
    <row r="5" spans="1:8" x14ac:dyDescent="0.25">
      <c r="A5" s="19">
        <v>42614</v>
      </c>
      <c r="B5" s="10">
        <f>EDATE(A5,2)</f>
        <v>42675</v>
      </c>
      <c r="C5" s="60">
        <v>35337992</v>
      </c>
      <c r="D5" s="30">
        <v>32951505</v>
      </c>
      <c r="E5" s="23">
        <v>27274887.740000006</v>
      </c>
      <c r="F5" s="26">
        <v>31660617.849999994</v>
      </c>
      <c r="G5" s="63">
        <v>3.7937922539228536E-2</v>
      </c>
      <c r="H5" s="64">
        <v>5.6998839460646697E-2</v>
      </c>
    </row>
    <row r="6" spans="1:8" x14ac:dyDescent="0.25">
      <c r="A6" s="20" t="s">
        <v>35</v>
      </c>
      <c r="B6" s="11">
        <f t="shared" ref="B6:B10" si="0">EDATE(A6,2)</f>
        <v>43085</v>
      </c>
      <c r="C6" s="61">
        <v>35595379</v>
      </c>
      <c r="D6" s="32">
        <v>33113656</v>
      </c>
      <c r="E6" s="24">
        <v>33513822.12999998</v>
      </c>
      <c r="F6" s="27">
        <v>31590493.250000007</v>
      </c>
      <c r="G6" s="65">
        <v>6.8288468562282337E-2</v>
      </c>
      <c r="H6" s="66">
        <v>0.10203909166413966</v>
      </c>
    </row>
    <row r="7" spans="1:8" x14ac:dyDescent="0.25">
      <c r="A7" s="20" t="s">
        <v>36</v>
      </c>
      <c r="B7" s="11">
        <f t="shared" si="0"/>
        <v>43116</v>
      </c>
      <c r="C7" s="61">
        <v>35789332</v>
      </c>
      <c r="D7" s="32">
        <v>33493569</v>
      </c>
      <c r="E7" s="24">
        <v>36702365.140000001</v>
      </c>
      <c r="F7" s="27">
        <v>32362550.18</v>
      </c>
      <c r="G7" s="65">
        <v>7.2070789752453818E-2</v>
      </c>
      <c r="H7" s="66">
        <v>0.1073578389768652</v>
      </c>
    </row>
    <row r="8" spans="1:8" x14ac:dyDescent="0.25">
      <c r="A8" s="21">
        <v>42705</v>
      </c>
      <c r="B8" s="11">
        <f t="shared" si="0"/>
        <v>42767</v>
      </c>
      <c r="C8" s="61">
        <v>36090248</v>
      </c>
      <c r="D8" s="32">
        <v>33675817</v>
      </c>
      <c r="E8" s="23">
        <v>30220393.050000012</v>
      </c>
      <c r="F8" s="27">
        <v>29089428.630000003</v>
      </c>
      <c r="G8" s="65">
        <v>6.0647148006837015E-2</v>
      </c>
      <c r="H8" s="66">
        <v>9.0050772307085136E-2</v>
      </c>
    </row>
    <row r="9" spans="1:8" x14ac:dyDescent="0.25">
      <c r="A9" s="21">
        <v>42736</v>
      </c>
      <c r="B9" s="11">
        <f t="shared" si="0"/>
        <v>42795</v>
      </c>
      <c r="C9" s="61">
        <v>36320936</v>
      </c>
      <c r="D9" s="32">
        <v>33991889</v>
      </c>
      <c r="E9" s="23">
        <v>28496798.010000009</v>
      </c>
      <c r="F9" s="27">
        <v>30940797.330000002</v>
      </c>
      <c r="G9" s="65">
        <v>5.4407248053692958E-2</v>
      </c>
      <c r="H9" s="66">
        <v>8.0579061938652149E-2</v>
      </c>
    </row>
    <row r="10" spans="1:8" x14ac:dyDescent="0.25">
      <c r="A10" s="22">
        <v>42767</v>
      </c>
      <c r="B10" s="12">
        <f t="shared" si="0"/>
        <v>42826</v>
      </c>
      <c r="C10" s="62">
        <v>35906340</v>
      </c>
      <c r="D10" s="34">
        <v>33800831</v>
      </c>
      <c r="E10" s="25">
        <v>27826305.830000009</v>
      </c>
      <c r="F10" s="28">
        <v>30659279.719999995</v>
      </c>
      <c r="G10" s="67">
        <v>6.6332044724751002E-2</v>
      </c>
      <c r="H10" s="68">
        <v>9.8110129527534548E-2</v>
      </c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2"/>
      <c r="D12" s="2"/>
      <c r="E12" s="2"/>
      <c r="F12" s="2"/>
      <c r="G12" s="2"/>
      <c r="H12" s="2"/>
    </row>
    <row r="13" spans="1:8" ht="30" customHeight="1" x14ac:dyDescent="0.25">
      <c r="A13" s="71" t="s">
        <v>0</v>
      </c>
      <c r="B13" s="69" t="s">
        <v>1</v>
      </c>
      <c r="C13" s="83" t="s">
        <v>13</v>
      </c>
      <c r="D13" s="84"/>
      <c r="E13" s="85" t="s">
        <v>14</v>
      </c>
      <c r="F13" s="86"/>
      <c r="G13" s="81" t="s">
        <v>15</v>
      </c>
      <c r="H13" s="82"/>
    </row>
    <row r="14" spans="1:8" ht="15" customHeight="1" x14ac:dyDescent="0.25">
      <c r="A14" s="72"/>
      <c r="B14" s="74"/>
      <c r="C14" s="13" t="s">
        <v>16</v>
      </c>
      <c r="D14" s="14" t="s">
        <v>17</v>
      </c>
      <c r="E14" s="15" t="s">
        <v>18</v>
      </c>
      <c r="F14" s="16" t="s">
        <v>19</v>
      </c>
      <c r="G14" s="17" t="s">
        <v>20</v>
      </c>
      <c r="H14" s="18" t="s">
        <v>21</v>
      </c>
    </row>
    <row r="15" spans="1:8" x14ac:dyDescent="0.25">
      <c r="A15" s="72"/>
      <c r="B15" s="74"/>
      <c r="C15" s="4" t="s">
        <v>5</v>
      </c>
      <c r="D15" s="4" t="s">
        <v>6</v>
      </c>
      <c r="E15" s="5" t="s">
        <v>5</v>
      </c>
      <c r="F15" s="5" t="s">
        <v>6</v>
      </c>
      <c r="G15" s="6" t="s">
        <v>5</v>
      </c>
      <c r="H15" s="4" t="s">
        <v>6</v>
      </c>
    </row>
    <row r="16" spans="1:8" x14ac:dyDescent="0.25">
      <c r="A16" s="19">
        <f>A5</f>
        <v>42614</v>
      </c>
      <c r="B16" s="10">
        <f>B5</f>
        <v>42675</v>
      </c>
      <c r="C16" s="29">
        <f>C5*G5</f>
        <v>1340650.0031878776</v>
      </c>
      <c r="D16" s="30">
        <f t="shared" ref="C16:D21" si="1">D5*H5</f>
        <v>1878197.5434816969</v>
      </c>
      <c r="E16" s="31">
        <f t="shared" ref="E16:F21" si="2">E5*G5</f>
        <v>1034752.5783462743</v>
      </c>
      <c r="F16" s="26">
        <f t="shared" si="2"/>
        <v>1804618.4740570348</v>
      </c>
      <c r="G16" s="53">
        <f>E16-C16</f>
        <v>-305897.42484160326</v>
      </c>
      <c r="H16" s="54">
        <f>F16-D16</f>
        <v>-73579.069424662041</v>
      </c>
    </row>
    <row r="17" spans="1:8" x14ac:dyDescent="0.25">
      <c r="A17" s="21" t="str">
        <f t="shared" ref="A17:B21" si="3">A6</f>
        <v>Oct-16</v>
      </c>
      <c r="B17" s="11">
        <f t="shared" si="3"/>
        <v>43085</v>
      </c>
      <c r="C17" s="29">
        <f>C6*G6</f>
        <v>2430753.919804025</v>
      </c>
      <c r="D17" s="32">
        <f t="shared" si="1"/>
        <v>3378887.3799187881</v>
      </c>
      <c r="E17" s="31">
        <f t="shared" si="2"/>
        <v>2288607.5889264257</v>
      </c>
      <c r="F17" s="27">
        <f t="shared" si="2"/>
        <v>3223465.2364521357</v>
      </c>
      <c r="G17" s="53">
        <f t="shared" ref="G17:H21" si="4">E17-C17</f>
        <v>-142146.33087759931</v>
      </c>
      <c r="H17" s="55">
        <f t="shared" si="4"/>
        <v>-155422.14346665237</v>
      </c>
    </row>
    <row r="18" spans="1:8" x14ac:dyDescent="0.25">
      <c r="A18" s="21" t="str">
        <f t="shared" si="3"/>
        <v>Nov-16</v>
      </c>
      <c r="B18" s="11">
        <f t="shared" si="3"/>
        <v>43116</v>
      </c>
      <c r="C18" s="29">
        <f t="shared" si="1"/>
        <v>2579365.4219527673</v>
      </c>
      <c r="D18" s="32">
        <f t="shared" si="1"/>
        <v>3595797.187462524</v>
      </c>
      <c r="E18" s="31">
        <f t="shared" si="2"/>
        <v>2645168.4414227302</v>
      </c>
      <c r="F18" s="27">
        <f t="shared" si="2"/>
        <v>3474373.4511051597</v>
      </c>
      <c r="G18" s="53">
        <f t="shared" si="4"/>
        <v>65803.019469962921</v>
      </c>
      <c r="H18" s="55">
        <f t="shared" si="4"/>
        <v>-121423.73635736434</v>
      </c>
    </row>
    <row r="19" spans="1:8" x14ac:dyDescent="0.25">
      <c r="A19" s="21">
        <f t="shared" si="3"/>
        <v>42705</v>
      </c>
      <c r="B19" s="11">
        <f t="shared" si="3"/>
        <v>42767</v>
      </c>
      <c r="C19" s="29">
        <f t="shared" si="1"/>
        <v>2188770.6120594535</v>
      </c>
      <c r="D19" s="32">
        <f t="shared" si="1"/>
        <v>3032533.3289220668</v>
      </c>
      <c r="E19" s="31">
        <f t="shared" si="2"/>
        <v>1832780.6501281394</v>
      </c>
      <c r="F19" s="27">
        <f t="shared" si="2"/>
        <v>2619525.5141033339</v>
      </c>
      <c r="G19" s="53">
        <f t="shared" si="4"/>
        <v>-355989.96193131409</v>
      </c>
      <c r="H19" s="55">
        <f t="shared" si="4"/>
        <v>-413007.81481873291</v>
      </c>
    </row>
    <row r="20" spans="1:8" x14ac:dyDescent="0.25">
      <c r="A20" s="21">
        <f t="shared" si="3"/>
        <v>42736</v>
      </c>
      <c r="B20" s="11">
        <f t="shared" si="3"/>
        <v>42795</v>
      </c>
      <c r="C20" s="29">
        <f t="shared" si="1"/>
        <v>1976122.1744943066</v>
      </c>
      <c r="D20" s="32">
        <f t="shared" si="1"/>
        <v>2739034.5291427886</v>
      </c>
      <c r="E20" s="31">
        <f t="shared" si="2"/>
        <v>1550432.3580660543</v>
      </c>
      <c r="F20" s="27">
        <f t="shared" si="2"/>
        <v>2493180.4244853533</v>
      </c>
      <c r="G20" s="53">
        <f t="shared" si="4"/>
        <v>-425689.81642825226</v>
      </c>
      <c r="H20" s="55">
        <f t="shared" si="4"/>
        <v>-245854.10465743532</v>
      </c>
    </row>
    <row r="21" spans="1:8" x14ac:dyDescent="0.25">
      <c r="A21" s="22">
        <f t="shared" si="3"/>
        <v>42767</v>
      </c>
      <c r="B21" s="12">
        <f t="shared" si="3"/>
        <v>42826</v>
      </c>
      <c r="C21" s="33">
        <f t="shared" si="1"/>
        <v>2381740.950782116</v>
      </c>
      <c r="D21" s="34">
        <f t="shared" si="1"/>
        <v>3316203.9075483051</v>
      </c>
      <c r="E21" s="35">
        <f t="shared" si="2"/>
        <v>1845775.7628401602</v>
      </c>
      <c r="F21" s="28">
        <f t="shared" si="2"/>
        <v>3007985.9045501128</v>
      </c>
      <c r="G21" s="56">
        <f t="shared" si="4"/>
        <v>-535965.18794195587</v>
      </c>
      <c r="H21" s="57">
        <f t="shared" si="4"/>
        <v>-308218.00299819233</v>
      </c>
    </row>
    <row r="22" spans="1:8" x14ac:dyDescent="0.25">
      <c r="A22" s="1"/>
      <c r="B22" s="1"/>
      <c r="C22" s="36"/>
      <c r="D22" s="36"/>
      <c r="E22" s="36"/>
      <c r="F22" s="36"/>
      <c r="G22" s="58">
        <f>SUM(G16:G21)</f>
        <v>-1699885.7025507619</v>
      </c>
      <c r="H22" s="59">
        <f>SUM(H16:H21)</f>
        <v>-1317504.8717230393</v>
      </c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ht="30" customHeight="1" x14ac:dyDescent="0.25">
      <c r="A25" s="71" t="s">
        <v>0</v>
      </c>
      <c r="B25" s="69" t="s">
        <v>1</v>
      </c>
      <c r="C25" s="71" t="s">
        <v>22</v>
      </c>
      <c r="D25" s="79" t="s">
        <v>23</v>
      </c>
      <c r="E25" s="71" t="s">
        <v>24</v>
      </c>
      <c r="F25" s="69" t="s">
        <v>25</v>
      </c>
      <c r="H25" s="1"/>
    </row>
    <row r="26" spans="1:8" x14ac:dyDescent="0.25">
      <c r="A26" s="72"/>
      <c r="B26" s="74"/>
      <c r="C26" s="72"/>
      <c r="D26" s="80"/>
      <c r="E26" s="73"/>
      <c r="F26" s="70"/>
      <c r="H26" s="1"/>
    </row>
    <row r="27" spans="1:8" x14ac:dyDescent="0.25">
      <c r="A27" s="72"/>
      <c r="B27" s="74"/>
      <c r="C27" s="37" t="s">
        <v>26</v>
      </c>
      <c r="D27" s="38" t="s">
        <v>27</v>
      </c>
      <c r="E27" s="38" t="s">
        <v>28</v>
      </c>
      <c r="F27" s="39" t="s">
        <v>29</v>
      </c>
      <c r="H27" s="1"/>
    </row>
    <row r="28" spans="1:8" x14ac:dyDescent="0.25">
      <c r="A28" s="19">
        <f>A5</f>
        <v>42614</v>
      </c>
      <c r="B28" s="10">
        <f>B5</f>
        <v>42675</v>
      </c>
      <c r="C28" s="41">
        <f t="shared" ref="C28:C34" si="5">G16+H16</f>
        <v>-379476.4942662653</v>
      </c>
      <c r="D28" s="42">
        <f>F28-C28-E28</f>
        <v>28252.664696691791</v>
      </c>
      <c r="E28" s="42">
        <v>-343655.28272665199</v>
      </c>
      <c r="F28" s="43">
        <v>-694879.1122962255</v>
      </c>
      <c r="H28" s="1"/>
    </row>
    <row r="29" spans="1:8" x14ac:dyDescent="0.25">
      <c r="A29" s="21" t="str">
        <f>A6</f>
        <v>Oct-16</v>
      </c>
      <c r="B29" s="11">
        <f>B6</f>
        <v>43085</v>
      </c>
      <c r="C29" s="44">
        <f t="shared" si="5"/>
        <v>-297568.47434425168</v>
      </c>
      <c r="D29" s="45">
        <f t="shared" ref="D29:D33" si="6">F29-C29-E29</f>
        <v>-168551.51982855721</v>
      </c>
      <c r="E29" s="45">
        <v>-124403.142954639</v>
      </c>
      <c r="F29" s="46">
        <v>-590523.13712744787</v>
      </c>
      <c r="H29" s="1"/>
    </row>
    <row r="30" spans="1:8" x14ac:dyDescent="0.25">
      <c r="A30" s="21" t="str">
        <f t="shared" ref="A30:B33" si="7">A7</f>
        <v>Nov-16</v>
      </c>
      <c r="B30" s="11">
        <f t="shared" si="7"/>
        <v>43116</v>
      </c>
      <c r="C30" s="44">
        <f t="shared" si="5"/>
        <v>-55620.716887401417</v>
      </c>
      <c r="D30" s="45">
        <f t="shared" si="6"/>
        <v>5313.1863141103968</v>
      </c>
      <c r="E30" s="45">
        <v>-122606.125323639</v>
      </c>
      <c r="F30" s="46">
        <v>-172913.65589693002</v>
      </c>
      <c r="H30" s="1"/>
    </row>
    <row r="31" spans="1:8" x14ac:dyDescent="0.25">
      <c r="A31" s="21">
        <f t="shared" si="7"/>
        <v>42705</v>
      </c>
      <c r="B31" s="11">
        <f t="shared" si="7"/>
        <v>42767</v>
      </c>
      <c r="C31" s="44">
        <f t="shared" si="5"/>
        <v>-768997.77675004699</v>
      </c>
      <c r="D31" s="45">
        <f t="shared" si="6"/>
        <v>82771.749416527673</v>
      </c>
      <c r="E31" s="45">
        <v>-114880.839936399</v>
      </c>
      <c r="F31" s="46">
        <v>-801106.86726991832</v>
      </c>
      <c r="H31" s="1"/>
    </row>
    <row r="32" spans="1:8" x14ac:dyDescent="0.25">
      <c r="A32" s="21">
        <f t="shared" si="7"/>
        <v>42736</v>
      </c>
      <c r="B32" s="11">
        <f t="shared" si="7"/>
        <v>42795</v>
      </c>
      <c r="C32" s="44">
        <f t="shared" si="5"/>
        <v>-671543.92108568759</v>
      </c>
      <c r="D32" s="45">
        <f t="shared" si="6"/>
        <v>69547.848850589216</v>
      </c>
      <c r="E32" s="45">
        <v>-113682.398124119</v>
      </c>
      <c r="F32" s="46">
        <v>-715678.47035921738</v>
      </c>
      <c r="H32" s="1"/>
    </row>
    <row r="33" spans="1:8" x14ac:dyDescent="0.25">
      <c r="A33" s="22">
        <f t="shared" si="7"/>
        <v>42767</v>
      </c>
      <c r="B33" s="12">
        <f t="shared" si="7"/>
        <v>42826</v>
      </c>
      <c r="C33" s="47">
        <f t="shared" si="5"/>
        <v>-844183.1909401482</v>
      </c>
      <c r="D33" s="45">
        <f t="shared" si="6"/>
        <v>-60514.712785272597</v>
      </c>
      <c r="E33" s="48">
        <v>-115761.594398279</v>
      </c>
      <c r="F33" s="49">
        <v>-1020459.4981236998</v>
      </c>
      <c r="H33" s="1"/>
    </row>
    <row r="34" spans="1:8" x14ac:dyDescent="0.25">
      <c r="A34" s="1"/>
      <c r="B34" s="1"/>
      <c r="C34" s="50">
        <f t="shared" si="5"/>
        <v>-3017390.5742738014</v>
      </c>
      <c r="D34" s="50">
        <f>SUM(D28:D33)</f>
        <v>-43180.783335910717</v>
      </c>
      <c r="E34" s="50">
        <f>SUM(E28:E33)</f>
        <v>-934989.38346372696</v>
      </c>
      <c r="F34" s="51">
        <f>SUM(F28:F33)</f>
        <v>-3995560.7410734389</v>
      </c>
      <c r="H34" s="1"/>
    </row>
    <row r="35" spans="1:8" x14ac:dyDescent="0.25">
      <c r="C35" s="52"/>
      <c r="D35" s="52"/>
      <c r="E35" s="52"/>
      <c r="F35" s="52"/>
    </row>
    <row r="36" spans="1:8" x14ac:dyDescent="0.25">
      <c r="C36" s="40"/>
      <c r="D36" s="40"/>
      <c r="E36" s="40"/>
      <c r="F36" s="40"/>
    </row>
    <row r="37" spans="1:8" x14ac:dyDescent="0.25">
      <c r="A37" s="3" t="s">
        <v>30</v>
      </c>
    </row>
    <row r="38" spans="1:8" x14ac:dyDescent="0.25">
      <c r="A38" s="3" t="s">
        <v>37</v>
      </c>
    </row>
    <row r="39" spans="1:8" x14ac:dyDescent="0.25">
      <c r="A39" s="3" t="s">
        <v>31</v>
      </c>
    </row>
    <row r="40" spans="1:8" x14ac:dyDescent="0.25">
      <c r="A40" s="3" t="s">
        <v>32</v>
      </c>
    </row>
    <row r="41" spans="1:8" x14ac:dyDescent="0.25">
      <c r="A41" s="3" t="s">
        <v>33</v>
      </c>
    </row>
    <row r="42" spans="1:8" x14ac:dyDescent="0.25">
      <c r="A42" s="3" t="s">
        <v>34</v>
      </c>
    </row>
  </sheetData>
  <mergeCells count="16">
    <mergeCell ref="G2:H2"/>
    <mergeCell ref="A13:A15"/>
    <mergeCell ref="B13:B15"/>
    <mergeCell ref="C13:D13"/>
    <mergeCell ref="E13:F13"/>
    <mergeCell ref="G13:H13"/>
    <mergeCell ref="F25:F26"/>
    <mergeCell ref="A2:A4"/>
    <mergeCell ref="B2:B4"/>
    <mergeCell ref="C2:D2"/>
    <mergeCell ref="E2:F2"/>
    <mergeCell ref="A25:A27"/>
    <mergeCell ref="B25:B27"/>
    <mergeCell ref="C25:C26"/>
    <mergeCell ref="D25:D26"/>
    <mergeCell ref="E25:E26"/>
  </mergeCells>
  <pageMargins left="0.7" right="0.7" top="0.75" bottom="0.75" header="0.3" footer="0.3"/>
  <pageSetup scale="70" orientation="portrait" r:id="rId1"/>
  <headerFooter>
    <oddHeader>&amp;R&amp;"Times New Roman,Bold"Attachment to Response to Question No. 2
Rahn</oddHeader>
  </headerFooter>
  <ignoredErrors>
    <ignoredError sqref="E27:F27 C4:H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2017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02.2 – 2nd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2017-00267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28" ma:contentTypeDescription="Create a new document." ma:contentTypeScope="" ma:versionID="20fc385a25ace3125cc1daef47bb7ee2">
  <xsd:schema xmlns:xsd="http://www.w3.org/2001/XMLSchema" xmlns:xs="http://www.w3.org/2001/XMLSchema" xmlns:p="http://schemas.microsoft.com/office/2006/metadata/properties" xmlns:ns2="65bfb563-8fe2-4d34-a09f-38a217d8feea" targetNamespace="http://schemas.microsoft.com/office/2006/metadata/properties" ma:root="true" ma:fieldsID="3ee5c1ea3907e0176d1c092d4662d47d" ns2:_="">
    <xsd:import namespace="65bfb563-8fe2-4d34-a09f-38a217d8fee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5"/>
          <xsd:enumeration value="2016"/>
          <xsd:enumeration value="2017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Quarterly Filings (GSC)"/>
                    <xsd:enumeration value="Annual Filing (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Dotson, Mike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aunders, Eileen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2E2476-7591-45C2-AD77-E9E61E91F0D8}">
  <ds:schemaRefs>
    <ds:schemaRef ds:uri="http://purl.org/dc/terms/"/>
    <ds:schemaRef ds:uri="http://purl.org/dc/dcmitype/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CA7351-26A2-4F61-AAC2-8938A647FD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9BB9C3-2040-40E2-9035-1D6A6F8D6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LG&amp;E Q1 Attachment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2017-03-24T13:57:31Z</dcterms:created>
  <dcterms:modified xsi:type="dcterms:W3CDTF">2017-09-20T20:50:30Z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</Properties>
</file>