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15" windowWidth="15195" windowHeight="8445" tabRatio="909"/>
  </bookViews>
  <sheets>
    <sheet name="Project 23" sheetId="23" r:id="rId1"/>
    <sheet name="Project 24" sheetId="26" r:id="rId2"/>
    <sheet name="Project 25" sheetId="25" r:id="rId3"/>
    <sheet name="Project 26" sheetId="24" r:id="rId4"/>
    <sheet name="Project 27" sheetId="27" r:id="rId5"/>
    <sheet name="Project 28" sheetId="28" r:id="rId6"/>
    <sheet name="Project 30" sheetId="29" r:id="rId7"/>
  </sheets>
  <definedNames>
    <definedName name="_xlnm.Print_Area" localSheetId="4">'Project 27'!$A$1:$N$56</definedName>
    <definedName name="_xlnm.Print_Area" localSheetId="5">'Project 28'!$A$1:$N$52</definedName>
    <definedName name="_xlnm.Print_Area" localSheetId="6">'Project 30'!$A$1:$N$50</definedName>
  </definedNames>
  <calcPr calcId="152511" calcMode="manual"/>
</workbook>
</file>

<file path=xl/calcChain.xml><?xml version="1.0" encoding="utf-8"?>
<calcChain xmlns="http://schemas.openxmlformats.org/spreadsheetml/2006/main">
  <c r="E50" i="28" l="1"/>
  <c r="E51" i="28"/>
  <c r="G10" i="26"/>
  <c r="L11" i="26"/>
  <c r="K11" i="26" s="1"/>
  <c r="H10" i="26"/>
  <c r="L10" i="26" s="1"/>
  <c r="G11" i="26"/>
  <c r="H11" i="26"/>
  <c r="G12" i="26"/>
  <c r="H12" i="26"/>
  <c r="L12" i="26" s="1"/>
  <c r="G13" i="26"/>
  <c r="H13" i="26"/>
  <c r="L13" i="26" s="1"/>
  <c r="G14" i="26"/>
  <c r="H14" i="26"/>
  <c r="L14" i="26" s="1"/>
  <c r="G15" i="26"/>
  <c r="H15" i="26"/>
  <c r="L15" i="26" s="1"/>
  <c r="K15" i="26" l="1"/>
  <c r="K14" i="26"/>
  <c r="K13" i="26"/>
  <c r="K12" i="26"/>
  <c r="K10" i="26"/>
  <c r="M10" i="26" s="1"/>
  <c r="M11" i="26" s="1"/>
  <c r="M12" i="26" l="1"/>
  <c r="M13" i="26" s="1"/>
  <c r="M14" i="26" s="1"/>
  <c r="M15" i="26" s="1"/>
  <c r="G10" i="29" l="1"/>
  <c r="H10" i="29"/>
  <c r="G11" i="29"/>
  <c r="H11" i="29"/>
  <c r="L11" i="29" s="1"/>
  <c r="G12" i="29"/>
  <c r="H12" i="29"/>
  <c r="G13" i="29"/>
  <c r="H13" i="29"/>
  <c r="G14" i="29"/>
  <c r="H14" i="29"/>
  <c r="G15" i="29"/>
  <c r="H15" i="29"/>
  <c r="L15" i="29" s="1"/>
  <c r="G16" i="29"/>
  <c r="H16" i="29"/>
  <c r="G17" i="29"/>
  <c r="H17" i="29"/>
  <c r="G18" i="29"/>
  <c r="K18" i="29" s="1"/>
  <c r="H18" i="29"/>
  <c r="G19" i="29"/>
  <c r="H19" i="29"/>
  <c r="G20" i="29"/>
  <c r="H20" i="29"/>
  <c r="G21" i="29"/>
  <c r="H21" i="29"/>
  <c r="L21" i="29" s="1"/>
  <c r="G22" i="29"/>
  <c r="H22" i="29"/>
  <c r="G23" i="29"/>
  <c r="H23" i="29"/>
  <c r="G24" i="29"/>
  <c r="H24" i="29"/>
  <c r="G25" i="29"/>
  <c r="H25" i="29"/>
  <c r="L25" i="29" s="1"/>
  <c r="G26" i="29"/>
  <c r="K26" i="29" s="1"/>
  <c r="H26" i="29"/>
  <c r="G27" i="29"/>
  <c r="H27" i="29"/>
  <c r="G28" i="29"/>
  <c r="H28" i="29"/>
  <c r="G29" i="29"/>
  <c r="H29" i="29"/>
  <c r="L29" i="29" s="1"/>
  <c r="G30" i="29"/>
  <c r="H30" i="29"/>
  <c r="G31" i="29"/>
  <c r="H31" i="29"/>
  <c r="K10" i="29"/>
  <c r="M10" i="29" s="1"/>
  <c r="L10" i="29"/>
  <c r="L12" i="29"/>
  <c r="L13" i="29"/>
  <c r="L14" i="29"/>
  <c r="L16" i="29"/>
  <c r="L17" i="29"/>
  <c r="K17" i="29" s="1"/>
  <c r="L18" i="29"/>
  <c r="L19" i="29"/>
  <c r="K19" i="29" s="1"/>
  <c r="L20" i="29"/>
  <c r="L22" i="29"/>
  <c r="L23" i="29"/>
  <c r="L24" i="29"/>
  <c r="K24" i="29" s="1"/>
  <c r="L26" i="29"/>
  <c r="L27" i="29"/>
  <c r="K27" i="29" s="1"/>
  <c r="L28" i="29"/>
  <c r="L30" i="29"/>
  <c r="L31" i="29"/>
  <c r="L28" i="28"/>
  <c r="K28" i="28" s="1"/>
  <c r="G10" i="28"/>
  <c r="H10" i="28"/>
  <c r="L10" i="28" s="1"/>
  <c r="K10" i="28" s="1"/>
  <c r="M10" i="28" s="1"/>
  <c r="G11" i="28"/>
  <c r="K11" i="28" s="1"/>
  <c r="H11" i="28"/>
  <c r="L11" i="28" s="1"/>
  <c r="G12" i="28"/>
  <c r="H12" i="28"/>
  <c r="L12" i="28" s="1"/>
  <c r="K12" i="28" s="1"/>
  <c r="G13" i="28"/>
  <c r="H13" i="28"/>
  <c r="L13" i="28" s="1"/>
  <c r="K13" i="28" s="1"/>
  <c r="G14" i="28"/>
  <c r="H14" i="28"/>
  <c r="L14" i="28" s="1"/>
  <c r="K14" i="28" s="1"/>
  <c r="G15" i="28"/>
  <c r="K15" i="28" s="1"/>
  <c r="H15" i="28"/>
  <c r="L15" i="28" s="1"/>
  <c r="G16" i="28"/>
  <c r="H16" i="28"/>
  <c r="L16" i="28" s="1"/>
  <c r="K16" i="28" s="1"/>
  <c r="G17" i="28"/>
  <c r="H17" i="28"/>
  <c r="L17" i="28" s="1"/>
  <c r="K17" i="28" s="1"/>
  <c r="G18" i="28"/>
  <c r="H18" i="28"/>
  <c r="L18" i="28" s="1"/>
  <c r="K18" i="28" s="1"/>
  <c r="G19" i="28"/>
  <c r="K19" i="28" s="1"/>
  <c r="H19" i="28"/>
  <c r="L19" i="28" s="1"/>
  <c r="G20" i="28"/>
  <c r="H20" i="28"/>
  <c r="L20" i="28" s="1"/>
  <c r="K20" i="28" s="1"/>
  <c r="G21" i="28"/>
  <c r="H21" i="28"/>
  <c r="L21" i="28" s="1"/>
  <c r="K21" i="28" s="1"/>
  <c r="G22" i="28"/>
  <c r="H22" i="28"/>
  <c r="L22" i="28" s="1"/>
  <c r="K22" i="28" s="1"/>
  <c r="G23" i="28"/>
  <c r="K23" i="28" s="1"/>
  <c r="H23" i="28"/>
  <c r="L23" i="28" s="1"/>
  <c r="G24" i="28"/>
  <c r="H24" i="28"/>
  <c r="L24" i="28" s="1"/>
  <c r="K24" i="28" s="1"/>
  <c r="G25" i="28"/>
  <c r="H25" i="28"/>
  <c r="L25" i="28" s="1"/>
  <c r="K25" i="28" s="1"/>
  <c r="G26" i="28"/>
  <c r="H26" i="28"/>
  <c r="L26" i="28" s="1"/>
  <c r="K26" i="28" s="1"/>
  <c r="G27" i="28"/>
  <c r="K27" i="28" s="1"/>
  <c r="H27" i="28"/>
  <c r="L27" i="28" s="1"/>
  <c r="G28" i="28"/>
  <c r="H28" i="28"/>
  <c r="K20" i="29" l="1"/>
  <c r="K23" i="29"/>
  <c r="K13" i="29"/>
  <c r="K29" i="29"/>
  <c r="K25" i="29"/>
  <c r="K21" i="29"/>
  <c r="K15" i="29"/>
  <c r="K11" i="29"/>
  <c r="M11" i="29" s="1"/>
  <c r="M12" i="29" s="1"/>
  <c r="M13" i="29" s="1"/>
  <c r="M14" i="29" s="1"/>
  <c r="M15" i="29" s="1"/>
  <c r="M16" i="29" s="1"/>
  <c r="M17" i="29" s="1"/>
  <c r="M18" i="29" s="1"/>
  <c r="M19" i="29" s="1"/>
  <c r="M20" i="29" s="1"/>
  <c r="M21" i="29" s="1"/>
  <c r="M22" i="29" s="1"/>
  <c r="M23" i="29" s="1"/>
  <c r="M24" i="29" s="1"/>
  <c r="M25" i="29" s="1"/>
  <c r="M26" i="29" s="1"/>
  <c r="M27" i="29" s="1"/>
  <c r="M28" i="29" s="1"/>
  <c r="K31" i="29"/>
  <c r="K30" i="29"/>
  <c r="K16" i="29"/>
  <c r="K12" i="29"/>
  <c r="K22" i="29"/>
  <c r="K28" i="29"/>
  <c r="K14" i="29"/>
  <c r="M11" i="28"/>
  <c r="M12" i="28" s="1"/>
  <c r="M13" i="28" s="1"/>
  <c r="M14" i="28" s="1"/>
  <c r="M15" i="28" s="1"/>
  <c r="M16" i="28" s="1"/>
  <c r="M17" i="28" s="1"/>
  <c r="M18" i="28" s="1"/>
  <c r="M19" i="28" s="1"/>
  <c r="M20" i="28" s="1"/>
  <c r="M21" i="28" s="1"/>
  <c r="M22" i="28" s="1"/>
  <c r="M23" i="28" s="1"/>
  <c r="M24" i="28" s="1"/>
  <c r="M25" i="28" s="1"/>
  <c r="M26" i="28" s="1"/>
  <c r="M27" i="28" s="1"/>
  <c r="M28" i="28" s="1"/>
  <c r="M10" i="27" l="1"/>
  <c r="L10" i="27"/>
  <c r="K10" i="27" s="1"/>
  <c r="L20" i="27"/>
  <c r="G10" i="27"/>
  <c r="H10" i="27"/>
  <c r="G11" i="27"/>
  <c r="H11" i="27"/>
  <c r="L11" i="27" s="1"/>
  <c r="K11" i="27" s="1"/>
  <c r="G12" i="27"/>
  <c r="H12" i="27"/>
  <c r="L12" i="27" s="1"/>
  <c r="K12" i="27" s="1"/>
  <c r="G13" i="27"/>
  <c r="H13" i="27"/>
  <c r="L13" i="27" s="1"/>
  <c r="K13" i="27" s="1"/>
  <c r="G14" i="27"/>
  <c r="H14" i="27"/>
  <c r="L14" i="27" s="1"/>
  <c r="K14" i="27" s="1"/>
  <c r="G15" i="27"/>
  <c r="H15" i="27"/>
  <c r="L15" i="27" s="1"/>
  <c r="K15" i="27" s="1"/>
  <c r="G16" i="27"/>
  <c r="H16" i="27"/>
  <c r="L16" i="27" s="1"/>
  <c r="K16" i="27" s="1"/>
  <c r="G17" i="27"/>
  <c r="K17" i="27" s="1"/>
  <c r="H17" i="27"/>
  <c r="L17" i="27" s="1"/>
  <c r="G18" i="27"/>
  <c r="H18" i="27"/>
  <c r="L18" i="27" s="1"/>
  <c r="K18" i="27" s="1"/>
  <c r="G19" i="27"/>
  <c r="H19" i="27"/>
  <c r="L19" i="27" s="1"/>
  <c r="G20" i="27"/>
  <c r="H20" i="27"/>
  <c r="G21" i="27"/>
  <c r="H21" i="27"/>
  <c r="L21" i="27" s="1"/>
  <c r="K21" i="27" s="1"/>
  <c r="G22" i="27"/>
  <c r="H22" i="27"/>
  <c r="L22" i="27" s="1"/>
  <c r="K22" i="27" s="1"/>
  <c r="G23" i="27"/>
  <c r="H23" i="27"/>
  <c r="L23" i="27" s="1"/>
  <c r="G24" i="27"/>
  <c r="H24" i="27"/>
  <c r="L24" i="27" s="1"/>
  <c r="K24" i="27" s="1"/>
  <c r="G25" i="27"/>
  <c r="H25" i="27"/>
  <c r="L25" i="27" s="1"/>
  <c r="G26" i="27"/>
  <c r="H26" i="27"/>
  <c r="L26" i="27" s="1"/>
  <c r="G27" i="27"/>
  <c r="H27" i="27"/>
  <c r="L27" i="27" s="1"/>
  <c r="K27" i="27" l="1"/>
  <c r="K25" i="27"/>
  <c r="K26" i="27"/>
  <c r="K23" i="27"/>
  <c r="M11" i="27"/>
  <c r="K19" i="27"/>
  <c r="K20" i="27"/>
  <c r="M12" i="27"/>
  <c r="M13" i="27" s="1"/>
  <c r="M14" i="27" s="1"/>
  <c r="M15" i="27" s="1"/>
  <c r="M16" i="27" s="1"/>
  <c r="M17" i="27" s="1"/>
  <c r="M18" i="27" s="1"/>
  <c r="M19" i="27" l="1"/>
  <c r="M20" i="27" s="1"/>
  <c r="M21" i="27" s="1"/>
  <c r="M22" i="27" s="1"/>
  <c r="M23" i="27" s="1"/>
  <c r="M24" i="27" s="1"/>
  <c r="M25" i="27" s="1"/>
  <c r="M26" i="27" s="1"/>
  <c r="M27" i="27" s="1"/>
  <c r="G10" i="24" l="1"/>
  <c r="H10" i="24"/>
  <c r="L10" i="24" s="1"/>
  <c r="G11" i="24"/>
  <c r="H11" i="24"/>
  <c r="L11" i="24" s="1"/>
  <c r="G12" i="24"/>
  <c r="H12" i="24"/>
  <c r="L12" i="24" s="1"/>
  <c r="G13" i="24"/>
  <c r="H13" i="24"/>
  <c r="L13" i="24" s="1"/>
  <c r="G14" i="24"/>
  <c r="H14" i="24"/>
  <c r="L14" i="24" s="1"/>
  <c r="G15" i="24"/>
  <c r="H15" i="24"/>
  <c r="L15" i="24" s="1"/>
  <c r="G16" i="24"/>
  <c r="H16" i="24"/>
  <c r="L16" i="24" s="1"/>
  <c r="G17" i="24"/>
  <c r="H17" i="24"/>
  <c r="L17" i="24" s="1"/>
  <c r="G18" i="24"/>
  <c r="H18" i="24"/>
  <c r="L18" i="24" s="1"/>
  <c r="G19" i="24"/>
  <c r="H19" i="24"/>
  <c r="L19" i="24" s="1"/>
  <c r="G20" i="24"/>
  <c r="H20" i="24"/>
  <c r="L20" i="24" s="1"/>
  <c r="G21" i="24"/>
  <c r="H21" i="24"/>
  <c r="L21" i="24" s="1"/>
  <c r="G22" i="24"/>
  <c r="H22" i="24"/>
  <c r="L22" i="24" s="1"/>
  <c r="G23" i="24"/>
  <c r="H23" i="24"/>
  <c r="L23" i="24" s="1"/>
  <c r="G24" i="24"/>
  <c r="H24" i="24"/>
  <c r="L24" i="24" s="1"/>
  <c r="G25" i="24"/>
  <c r="H25" i="24"/>
  <c r="L25" i="24" s="1"/>
  <c r="G26" i="24"/>
  <c r="H26" i="24"/>
  <c r="L26" i="24" s="1"/>
  <c r="G27" i="24"/>
  <c r="H27" i="24"/>
  <c r="L27" i="24" s="1"/>
  <c r="K27" i="24" l="1"/>
  <c r="K26" i="24"/>
  <c r="K18" i="24"/>
  <c r="K14" i="24"/>
  <c r="K12" i="24"/>
  <c r="K22" i="24"/>
  <c r="K13" i="24"/>
  <c r="K24" i="24"/>
  <c r="K20" i="24"/>
  <c r="K16" i="24"/>
  <c r="K15" i="24"/>
  <c r="K11" i="24"/>
  <c r="M11" i="24" s="1"/>
  <c r="K25" i="24"/>
  <c r="K23" i="24"/>
  <c r="K21" i="24"/>
  <c r="K19" i="24"/>
  <c r="K17" i="24"/>
  <c r="K10" i="24"/>
  <c r="M10" i="24" s="1"/>
  <c r="M12" i="24" l="1"/>
  <c r="M13" i="24" s="1"/>
  <c r="M14" i="24" s="1"/>
  <c r="M15" i="24" s="1"/>
  <c r="M16" i="24" s="1"/>
  <c r="M17" i="24" s="1"/>
  <c r="M18" i="24" s="1"/>
  <c r="M19" i="24" s="1"/>
  <c r="M20" i="24" s="1"/>
  <c r="M21" i="24" s="1"/>
  <c r="M22" i="24" s="1"/>
  <c r="M23" i="24" s="1"/>
  <c r="M24" i="24" s="1"/>
  <c r="M25" i="24" s="1"/>
  <c r="M26" i="24" s="1"/>
  <c r="M27" i="24" s="1"/>
  <c r="L14" i="25"/>
  <c r="G10" i="25"/>
  <c r="H10" i="25"/>
  <c r="L10" i="25" s="1"/>
  <c r="G11" i="25"/>
  <c r="H11" i="25"/>
  <c r="L11" i="25" s="1"/>
  <c r="G12" i="25"/>
  <c r="H12" i="25"/>
  <c r="L12" i="25" s="1"/>
  <c r="G13" i="25"/>
  <c r="H13" i="25"/>
  <c r="L13" i="25" s="1"/>
  <c r="G14" i="25"/>
  <c r="H14" i="25"/>
  <c r="G15" i="25"/>
  <c r="H15" i="25"/>
  <c r="L15" i="25" s="1"/>
  <c r="H19" i="25"/>
  <c r="L19" i="25" s="1"/>
  <c r="H20" i="25"/>
  <c r="L20" i="25" s="1"/>
  <c r="G16" i="25"/>
  <c r="H16" i="25"/>
  <c r="L16" i="25" s="1"/>
  <c r="G17" i="25"/>
  <c r="H17" i="25"/>
  <c r="L17" i="25" s="1"/>
  <c r="G18" i="25"/>
  <c r="H18" i="25"/>
  <c r="L18" i="25" s="1"/>
  <c r="G19" i="25"/>
  <c r="G20" i="25"/>
  <c r="G21" i="25"/>
  <c r="H21" i="25"/>
  <c r="L21" i="25" s="1"/>
  <c r="G22" i="25"/>
  <c r="H22" i="25"/>
  <c r="L22" i="25" s="1"/>
  <c r="G23" i="25"/>
  <c r="H23" i="25"/>
  <c r="L23" i="25" s="1"/>
  <c r="G24" i="25"/>
  <c r="H24" i="25"/>
  <c r="L24" i="25" s="1"/>
  <c r="G25" i="25"/>
  <c r="H25" i="25"/>
  <c r="L25" i="25" s="1"/>
  <c r="K25" i="25" s="1"/>
  <c r="G26" i="25"/>
  <c r="H26" i="25"/>
  <c r="L26" i="25" s="1"/>
  <c r="G27" i="25"/>
  <c r="H27" i="25"/>
  <c r="L27" i="25" s="1"/>
  <c r="K27" i="25" s="1"/>
  <c r="K26" i="25" l="1"/>
  <c r="K24" i="25"/>
  <c r="K22" i="25"/>
  <c r="K14" i="25"/>
  <c r="K11" i="25"/>
  <c r="K23" i="25"/>
  <c r="K21" i="25"/>
  <c r="K20" i="25"/>
  <c r="K17" i="25"/>
  <c r="K15" i="25"/>
  <c r="K13" i="25"/>
  <c r="K12" i="25"/>
  <c r="K10" i="25"/>
  <c r="M10" i="25" s="1"/>
  <c r="M11" i="25" s="1"/>
  <c r="K16" i="25"/>
  <c r="K18" i="25"/>
  <c r="K19" i="25"/>
  <c r="M12" i="25" l="1"/>
  <c r="M13" i="25" s="1"/>
  <c r="M14" i="25" s="1"/>
  <c r="M15" i="25" s="1"/>
  <c r="M16" i="25" s="1"/>
  <c r="M17" i="25" s="1"/>
  <c r="M18" i="25" s="1"/>
  <c r="M19" i="25" s="1"/>
  <c r="M20" i="25" s="1"/>
  <c r="M21" i="25" s="1"/>
  <c r="M22" i="25" s="1"/>
  <c r="M23" i="25" s="1"/>
  <c r="M24" i="25" s="1"/>
  <c r="M25" i="25" s="1"/>
  <c r="M26" i="25" s="1"/>
  <c r="M27" i="25" s="1"/>
  <c r="G16" i="26" l="1"/>
  <c r="H16" i="26"/>
  <c r="L16" i="26" s="1"/>
  <c r="G17" i="26"/>
  <c r="H17" i="26"/>
  <c r="L17" i="26" s="1"/>
  <c r="G18" i="26"/>
  <c r="H18" i="26"/>
  <c r="L18" i="26" s="1"/>
  <c r="G19" i="26"/>
  <c r="H19" i="26"/>
  <c r="L19" i="26" s="1"/>
  <c r="G20" i="26"/>
  <c r="H20" i="26"/>
  <c r="L20" i="26" s="1"/>
  <c r="G21" i="26"/>
  <c r="H21" i="26"/>
  <c r="L21" i="26" s="1"/>
  <c r="L22" i="26"/>
  <c r="L25" i="26"/>
  <c r="L26" i="26"/>
  <c r="G22" i="26"/>
  <c r="H22" i="26"/>
  <c r="G23" i="26"/>
  <c r="H23" i="26"/>
  <c r="L23" i="26" s="1"/>
  <c r="K23" i="26" s="1"/>
  <c r="G24" i="26"/>
  <c r="H24" i="26"/>
  <c r="L24" i="26" s="1"/>
  <c r="G25" i="26"/>
  <c r="H25" i="26"/>
  <c r="G26" i="26"/>
  <c r="H26" i="26"/>
  <c r="G27" i="26"/>
  <c r="H27" i="26"/>
  <c r="L27" i="26" s="1"/>
  <c r="K27" i="26" s="1"/>
  <c r="G10" i="23"/>
  <c r="H10" i="23"/>
  <c r="L10" i="23" s="1"/>
  <c r="G11" i="23"/>
  <c r="H11" i="23"/>
  <c r="L11" i="23" s="1"/>
  <c r="G12" i="23"/>
  <c r="H12" i="23"/>
  <c r="L12" i="23" s="1"/>
  <c r="G13" i="23"/>
  <c r="H13" i="23"/>
  <c r="L13" i="23" s="1"/>
  <c r="K13" i="23" s="1"/>
  <c r="G14" i="23"/>
  <c r="H14" i="23"/>
  <c r="L14" i="23" s="1"/>
  <c r="G15" i="23"/>
  <c r="H15" i="23"/>
  <c r="L15" i="23" s="1"/>
  <c r="H16" i="23"/>
  <c r="L16" i="23" s="1"/>
  <c r="H17" i="23"/>
  <c r="L17" i="23" s="1"/>
  <c r="H18" i="23"/>
  <c r="L18" i="23" s="1"/>
  <c r="H19" i="23"/>
  <c r="L19" i="23" s="1"/>
  <c r="H20" i="23"/>
  <c r="L20" i="23" s="1"/>
  <c r="K20" i="23" s="1"/>
  <c r="H21" i="23"/>
  <c r="L21" i="23" s="1"/>
  <c r="G16" i="23"/>
  <c r="G17" i="23"/>
  <c r="G18" i="23"/>
  <c r="G19" i="23"/>
  <c r="G20" i="23"/>
  <c r="G21" i="23"/>
  <c r="K25" i="26" l="1"/>
  <c r="K15" i="23"/>
  <c r="K11" i="23"/>
  <c r="K12" i="23"/>
  <c r="K10" i="23"/>
  <c r="M10" i="23" s="1"/>
  <c r="M11" i="23" s="1"/>
  <c r="M12" i="23" s="1"/>
  <c r="M13" i="23" s="1"/>
  <c r="K21" i="23"/>
  <c r="K14" i="23"/>
  <c r="K21" i="26"/>
  <c r="K20" i="26"/>
  <c r="K19" i="26"/>
  <c r="K16" i="26"/>
  <c r="M16" i="26" s="1"/>
  <c r="K17" i="26"/>
  <c r="K18" i="26"/>
  <c r="K22" i="26"/>
  <c r="K24" i="26"/>
  <c r="K26" i="26"/>
  <c r="K17" i="23"/>
  <c r="K18" i="23"/>
  <c r="K16" i="23"/>
  <c r="K19" i="23"/>
  <c r="M14" i="23" l="1"/>
  <c r="M15" i="23" s="1"/>
  <c r="M16" i="23"/>
  <c r="M17" i="23" s="1"/>
  <c r="M18" i="23" s="1"/>
  <c r="M19" i="23" s="1"/>
  <c r="M20" i="23" s="1"/>
  <c r="M21" i="23" s="1"/>
  <c r="M17" i="26"/>
  <c r="M18" i="26" s="1"/>
  <c r="M19" i="26" s="1"/>
  <c r="M20" i="26" s="1"/>
  <c r="M21" i="26" s="1"/>
  <c r="M22" i="26" s="1"/>
  <c r="M23" i="26" s="1"/>
  <c r="M24" i="26" s="1"/>
  <c r="M25" i="26" s="1"/>
  <c r="M26" i="26" s="1"/>
  <c r="M27" i="26" s="1"/>
  <c r="H22" i="23" l="1"/>
  <c r="L22" i="23" s="1"/>
  <c r="H23" i="23"/>
  <c r="L23" i="23" s="1"/>
  <c r="H24" i="23"/>
  <c r="L24" i="23" s="1"/>
  <c r="H25" i="23"/>
  <c r="L25" i="23" s="1"/>
  <c r="H26" i="23"/>
  <c r="L26" i="23" s="1"/>
  <c r="H27" i="23"/>
  <c r="L27" i="23" s="1"/>
  <c r="G22" i="23"/>
  <c r="K22" i="23" s="1"/>
  <c r="M22" i="23" s="1"/>
  <c r="G23" i="23"/>
  <c r="G24" i="23"/>
  <c r="G25" i="23"/>
  <c r="G26" i="23"/>
  <c r="K26" i="23" s="1"/>
  <c r="G27" i="23"/>
  <c r="K25" i="23" l="1"/>
  <c r="K24" i="23"/>
  <c r="K23" i="23"/>
  <c r="M23" i="23" s="1"/>
  <c r="K27" i="23"/>
  <c r="E45" i="29"/>
  <c r="F50" i="29"/>
  <c r="H50" i="29" s="1"/>
  <c r="D50" i="29"/>
  <c r="H43" i="29"/>
  <c r="F44" i="29"/>
  <c r="H44" i="29" s="1"/>
  <c r="F43" i="29"/>
  <c r="M29" i="29"/>
  <c r="M30" i="29" s="1"/>
  <c r="M31" i="29" s="1"/>
  <c r="M24" i="23" l="1"/>
  <c r="M25" i="23" s="1"/>
  <c r="M26" i="23" s="1"/>
  <c r="M27" i="23" s="1"/>
  <c r="H46" i="29"/>
  <c r="H45" i="29"/>
  <c r="F45" i="29"/>
  <c r="E52" i="28"/>
  <c r="F51" i="28"/>
  <c r="H51" i="28" s="1"/>
  <c r="D50" i="28"/>
  <c r="F50" i="28" s="1"/>
  <c r="E45" i="28"/>
  <c r="H44" i="28"/>
  <c r="F44" i="28"/>
  <c r="F43" i="28"/>
  <c r="H43" i="28" s="1"/>
  <c r="H45" i="28" s="1"/>
  <c r="E56" i="27"/>
  <c r="F54" i="27"/>
  <c r="H54" i="27" s="1"/>
  <c r="F55" i="27"/>
  <c r="H55" i="27" s="1"/>
  <c r="F53" i="27"/>
  <c r="H53" i="27" s="1"/>
  <c r="D52" i="27"/>
  <c r="F52" i="27" s="1"/>
  <c r="H52" i="27" s="1"/>
  <c r="E47" i="27"/>
  <c r="F45" i="27"/>
  <c r="H45" i="27" s="1"/>
  <c r="F46" i="27"/>
  <c r="H46" i="27" s="1"/>
  <c r="F44" i="27"/>
  <c r="H44" i="27" s="1"/>
  <c r="F43" i="27"/>
  <c r="E68" i="24"/>
  <c r="E96" i="24"/>
  <c r="H81" i="24"/>
  <c r="H89" i="24"/>
  <c r="F75" i="24"/>
  <c r="H75" i="24" s="1"/>
  <c r="F76" i="24"/>
  <c r="H76" i="24" s="1"/>
  <c r="F77" i="24"/>
  <c r="H77" i="24" s="1"/>
  <c r="F78" i="24"/>
  <c r="H78" i="24" s="1"/>
  <c r="F79" i="24"/>
  <c r="H79" i="24" s="1"/>
  <c r="F80" i="24"/>
  <c r="H80" i="24" s="1"/>
  <c r="F81" i="24"/>
  <c r="F82" i="24"/>
  <c r="H82" i="24" s="1"/>
  <c r="F83" i="24"/>
  <c r="H83" i="24" s="1"/>
  <c r="F84" i="24"/>
  <c r="H84" i="24" s="1"/>
  <c r="F85" i="24"/>
  <c r="H85" i="24" s="1"/>
  <c r="F86" i="24"/>
  <c r="H86" i="24" s="1"/>
  <c r="F87" i="24"/>
  <c r="H87" i="24" s="1"/>
  <c r="F88" i="24"/>
  <c r="H88" i="24" s="1"/>
  <c r="F89" i="24"/>
  <c r="F90" i="24"/>
  <c r="H90" i="24" s="1"/>
  <c r="F91" i="24"/>
  <c r="H91" i="24" s="1"/>
  <c r="F92" i="24"/>
  <c r="H92" i="24" s="1"/>
  <c r="F93" i="24"/>
  <c r="H93" i="24" s="1"/>
  <c r="F94" i="24"/>
  <c r="H94" i="24" s="1"/>
  <c r="F95" i="24"/>
  <c r="H95" i="24" s="1"/>
  <c r="F74" i="24"/>
  <c r="H74" i="24" s="1"/>
  <c r="D73" i="24"/>
  <c r="F73" i="24" s="1"/>
  <c r="H73" i="24" s="1"/>
  <c r="H47" i="24"/>
  <c r="H50" i="24"/>
  <c r="H54" i="24"/>
  <c r="H55" i="24"/>
  <c r="H58" i="24"/>
  <c r="H62" i="24"/>
  <c r="H63" i="24"/>
  <c r="H66" i="24"/>
  <c r="F47" i="24"/>
  <c r="F48" i="24"/>
  <c r="H48" i="24" s="1"/>
  <c r="F49" i="24"/>
  <c r="H49" i="24" s="1"/>
  <c r="F50" i="24"/>
  <c r="F51" i="24"/>
  <c r="H51" i="24" s="1"/>
  <c r="F52" i="24"/>
  <c r="H52" i="24" s="1"/>
  <c r="F53" i="24"/>
  <c r="H53" i="24" s="1"/>
  <c r="F54" i="24"/>
  <c r="F55" i="24"/>
  <c r="F56" i="24"/>
  <c r="H56" i="24" s="1"/>
  <c r="F57" i="24"/>
  <c r="H57" i="24" s="1"/>
  <c r="F58" i="24"/>
  <c r="F59" i="24"/>
  <c r="H59" i="24" s="1"/>
  <c r="F60" i="24"/>
  <c r="H60" i="24" s="1"/>
  <c r="F61" i="24"/>
  <c r="H61" i="24" s="1"/>
  <c r="F62" i="24"/>
  <c r="F63" i="24"/>
  <c r="F64" i="24"/>
  <c r="H64" i="24" s="1"/>
  <c r="F65" i="24"/>
  <c r="H65" i="24" s="1"/>
  <c r="F66" i="24"/>
  <c r="F67" i="24"/>
  <c r="H67" i="24" s="1"/>
  <c r="F46" i="24"/>
  <c r="H46" i="24" s="1"/>
  <c r="F45" i="24"/>
  <c r="H45" i="24" s="1"/>
  <c r="E54" i="25"/>
  <c r="F53" i="25"/>
  <c r="H53" i="25" s="1"/>
  <c r="D52" i="25"/>
  <c r="F52" i="25" s="1"/>
  <c r="F96" i="24" l="1"/>
  <c r="H47" i="29"/>
  <c r="F68" i="24"/>
  <c r="H68" i="24"/>
  <c r="H70" i="24" s="1"/>
  <c r="H52" i="25"/>
  <c r="H54" i="25" s="1"/>
  <c r="F54" i="25"/>
  <c r="F47" i="27"/>
  <c r="F56" i="27"/>
  <c r="F52" i="28"/>
  <c r="H50" i="28"/>
  <c r="H52" i="28" s="1"/>
  <c r="F45" i="28"/>
  <c r="H56" i="27"/>
  <c r="H43" i="27"/>
  <c r="H47" i="27" s="1"/>
  <c r="H96" i="24"/>
  <c r="H69" i="24" s="1"/>
  <c r="H48" i="25" l="1"/>
  <c r="H48" i="27"/>
  <c r="H49" i="27" s="1"/>
  <c r="H46" i="28"/>
  <c r="H47" i="28" s="1"/>
  <c r="E47" i="25" l="1"/>
  <c r="F46" i="25"/>
  <c r="H46" i="25" s="1"/>
  <c r="F45" i="25"/>
  <c r="F47" i="25" l="1"/>
  <c r="H45" i="25"/>
  <c r="H47" i="25" s="1"/>
  <c r="H49" i="25" s="1"/>
  <c r="D48" i="26"/>
  <c r="F48" i="26" s="1"/>
  <c r="H48" i="26" s="1"/>
  <c r="F43" i="26"/>
  <c r="H43" i="26" s="1"/>
  <c r="H44" i="26" l="1"/>
  <c r="H45" i="26" s="1"/>
  <c r="G30" i="28" l="1"/>
  <c r="G31" i="27"/>
  <c r="G30" i="27"/>
  <c r="G32" i="24"/>
  <c r="G31" i="24"/>
  <c r="G29" i="24"/>
  <c r="G33" i="25"/>
  <c r="G33" i="23"/>
  <c r="G30" i="23"/>
  <c r="G28" i="23"/>
  <c r="G29" i="23"/>
  <c r="G33" i="26"/>
  <c r="G28" i="26"/>
  <c r="G33" i="29"/>
  <c r="G32" i="29"/>
  <c r="H32" i="29"/>
  <c r="L32" i="29" s="1"/>
  <c r="H33" i="29"/>
  <c r="L33" i="29" s="1"/>
  <c r="H31" i="28"/>
  <c r="L31" i="28" s="1"/>
  <c r="G31" i="28"/>
  <c r="H30" i="28"/>
  <c r="L30" i="28" s="1"/>
  <c r="H29" i="28"/>
  <c r="L29" i="28" s="1"/>
  <c r="G29" i="28"/>
  <c r="G32" i="28"/>
  <c r="H32" i="28"/>
  <c r="L32" i="28" s="1"/>
  <c r="G33" i="28"/>
  <c r="H33" i="28"/>
  <c r="L33" i="28" s="1"/>
  <c r="H30" i="27"/>
  <c r="L30" i="27" s="1"/>
  <c r="H29" i="27"/>
  <c r="L29" i="27" s="1"/>
  <c r="G28" i="27"/>
  <c r="H28" i="27"/>
  <c r="L28" i="27" s="1"/>
  <c r="G29" i="27"/>
  <c r="H31" i="27"/>
  <c r="L31" i="27" s="1"/>
  <c r="G32" i="27"/>
  <c r="H32" i="27"/>
  <c r="L32" i="27" s="1"/>
  <c r="G33" i="27"/>
  <c r="H33" i="27"/>
  <c r="H31" i="24"/>
  <c r="L31" i="24" s="1"/>
  <c r="H29" i="24"/>
  <c r="L29" i="24" s="1"/>
  <c r="G28" i="24"/>
  <c r="H28" i="24"/>
  <c r="L28" i="24" s="1"/>
  <c r="G30" i="24"/>
  <c r="H30" i="24"/>
  <c r="L30" i="24" s="1"/>
  <c r="H32" i="24"/>
  <c r="L32" i="24" s="1"/>
  <c r="G33" i="24"/>
  <c r="H33" i="24"/>
  <c r="L33" i="24" s="1"/>
  <c r="G31" i="25"/>
  <c r="H29" i="25"/>
  <c r="L29" i="25" s="1"/>
  <c r="H30" i="25"/>
  <c r="L30" i="25" s="1"/>
  <c r="H31" i="25"/>
  <c r="L31" i="25" s="1"/>
  <c r="H32" i="25"/>
  <c r="L32" i="25" s="1"/>
  <c r="H33" i="25"/>
  <c r="L33" i="25" s="1"/>
  <c r="G29" i="25"/>
  <c r="G30" i="25"/>
  <c r="G32" i="25"/>
  <c r="H28" i="25"/>
  <c r="L28" i="25" s="1"/>
  <c r="G28" i="25"/>
  <c r="K28" i="25" s="1"/>
  <c r="M28" i="25" s="1"/>
  <c r="G29" i="26"/>
  <c r="G30" i="26"/>
  <c r="H30" i="26"/>
  <c r="L30" i="26" s="1"/>
  <c r="G31" i="26"/>
  <c r="G32" i="26"/>
  <c r="H32" i="26"/>
  <c r="L32" i="26" s="1"/>
  <c r="H33" i="26"/>
  <c r="H29" i="26"/>
  <c r="L29" i="26" s="1"/>
  <c r="H31" i="26"/>
  <c r="L31" i="26" s="1"/>
  <c r="H28" i="26"/>
  <c r="L28" i="26" s="1"/>
  <c r="G32" i="23"/>
  <c r="H29" i="23"/>
  <c r="L29" i="23" s="1"/>
  <c r="H30" i="23"/>
  <c r="L30" i="23" s="1"/>
  <c r="G31" i="23"/>
  <c r="H31" i="23"/>
  <c r="L31" i="23" s="1"/>
  <c r="H32" i="23"/>
  <c r="L32" i="23" s="1"/>
  <c r="H33" i="23"/>
  <c r="L33" i="23" s="1"/>
  <c r="H28" i="23"/>
  <c r="L28" i="23" s="1"/>
  <c r="L33" i="26" l="1"/>
  <c r="K33" i="26" s="1"/>
  <c r="K32" i="27"/>
  <c r="L33" i="27"/>
  <c r="K33" i="27" s="1"/>
  <c r="K33" i="28"/>
  <c r="K32" i="28"/>
  <c r="K33" i="24"/>
  <c r="K32" i="25"/>
  <c r="K31" i="25"/>
  <c r="K33" i="25"/>
  <c r="K29" i="25"/>
  <c r="M29" i="25" s="1"/>
  <c r="K30" i="25"/>
  <c r="K31" i="26"/>
  <c r="K32" i="26"/>
  <c r="K30" i="26"/>
  <c r="K29" i="26"/>
  <c r="K28" i="26"/>
  <c r="M28" i="26" s="1"/>
  <c r="K28" i="23"/>
  <c r="M28" i="23" s="1"/>
  <c r="K31" i="23"/>
  <c r="K32" i="24"/>
  <c r="K30" i="23"/>
  <c r="K33" i="23"/>
  <c r="K32" i="23"/>
  <c r="K29" i="23"/>
  <c r="K33" i="29"/>
  <c r="K32" i="29"/>
  <c r="M32" i="29" s="1"/>
  <c r="K31" i="28"/>
  <c r="K30" i="28"/>
  <c r="K29" i="28"/>
  <c r="K31" i="27"/>
  <c r="K30" i="27"/>
  <c r="K29" i="27"/>
  <c r="K28" i="27"/>
  <c r="M28" i="27" s="1"/>
  <c r="K31" i="24"/>
  <c r="K30" i="24"/>
  <c r="K29" i="24"/>
  <c r="K28" i="24"/>
  <c r="M28" i="24" s="1"/>
  <c r="M33" i="29" l="1"/>
  <c r="M29" i="27"/>
  <c r="M30" i="27" s="1"/>
  <c r="M31" i="27" s="1"/>
  <c r="M32" i="27" s="1"/>
  <c r="M33" i="27" s="1"/>
  <c r="M29" i="24"/>
  <c r="M30" i="24" s="1"/>
  <c r="M31" i="24" s="1"/>
  <c r="M32" i="24" s="1"/>
  <c r="M33" i="24" s="1"/>
  <c r="M30" i="25"/>
  <c r="M31" i="25" s="1"/>
  <c r="M32" i="25" s="1"/>
  <c r="M33" i="25" s="1"/>
  <c r="M29" i="26"/>
  <c r="M30" i="26" s="1"/>
  <c r="M31" i="26" s="1"/>
  <c r="M32" i="26" s="1"/>
  <c r="M33" i="26" s="1"/>
  <c r="M29" i="23"/>
  <c r="M30" i="23" s="1"/>
  <c r="M31" i="23" s="1"/>
  <c r="M32" i="23" s="1"/>
  <c r="M33" i="23" s="1"/>
  <c r="Q29" i="29" l="1"/>
  <c r="Q30" i="29" s="1"/>
  <c r="Q31" i="29" l="1"/>
  <c r="Q32" i="29" s="1"/>
  <c r="Q33" i="29" l="1"/>
  <c r="Q34" i="29" s="1"/>
  <c r="M29" i="28"/>
  <c r="M30" i="28" s="1"/>
  <c r="M31" i="28" s="1"/>
  <c r="M32" i="28" s="1"/>
  <c r="M33" i="28" s="1"/>
  <c r="Q29" i="28" l="1"/>
  <c r="Q30" i="28" s="1"/>
  <c r="Q29" i="24" l="1"/>
  <c r="Q30" i="24" s="1"/>
  <c r="Q31" i="28" l="1"/>
  <c r="Q32" i="28" s="1"/>
  <c r="Q29" i="27"/>
  <c r="Q30" i="27" s="1"/>
  <c r="Q33" i="28" l="1"/>
  <c r="Q34" i="28" s="1"/>
  <c r="Q31" i="27"/>
  <c r="Q32" i="27" s="1"/>
  <c r="Q33" i="27"/>
  <c r="Q34" i="27" s="1"/>
  <c r="Q31" i="24" l="1"/>
  <c r="Q32" i="24" s="1"/>
  <c r="Q33" i="24"/>
  <c r="Q34" i="24" s="1"/>
</calcChain>
</file>

<file path=xl/sharedStrings.xml><?xml version="1.0" encoding="utf-8"?>
<sst xmlns="http://schemas.openxmlformats.org/spreadsheetml/2006/main" count="249" uniqueCount="52">
  <si>
    <t>Month</t>
  </si>
  <si>
    <t>Plant Balance</t>
  </si>
  <si>
    <t>Book Depreciation</t>
  </si>
  <si>
    <t>Louisville Gas and Electric Company</t>
  </si>
  <si>
    <t>Deferred Taxes on Retirements</t>
  </si>
  <si>
    <t>Accumulated Deferred Taxes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</si>
  <si>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</si>
  <si>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</si>
  <si>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</si>
  <si>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</si>
  <si>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</si>
  <si>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</si>
  <si>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</si>
  <si>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</si>
  <si>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</si>
  <si>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32 - Trimble County CCP Storage (Landfill - Phase I)</t>
  </si>
  <si>
    <t>Project 27 - Trimble County Unit 1 Air Compliance</t>
  </si>
  <si>
    <t>2016 - Plan</t>
  </si>
  <si>
    <t>Project 28 - Supplemental Mecury Control</t>
  </si>
  <si>
    <t>Project 30 -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</si>
  <si>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</si>
  <si>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</si>
  <si>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</si>
  <si>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</si>
  <si>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</si>
  <si>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</si>
  <si>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</si>
  <si>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</si>
  <si>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 xml:space="preserve">Due to Bonus Depreciation for tax purposes taken on certain components of Project 27,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</si>
  <si>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</si>
  <si>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</si>
  <si>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</si>
  <si>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</si>
  <si>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</si>
  <si>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</si>
  <si>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</si>
  <si>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 xml:space="preserve">Due to Bonus Depreciation for tax purposes taken on certain components of Project 24, the deferred tax calculation for this project </t>
  </si>
  <si>
    <t>depreciation, which reduces the Federal tax basis to 50% of the plant balance.  A sample calculation of deferred taxes for Feb 2017</t>
  </si>
  <si>
    <t>State Basis</t>
  </si>
  <si>
    <t>State Tax Depr</t>
  </si>
  <si>
    <t>St. Difference</t>
  </si>
  <si>
    <t>St Def Tax</t>
  </si>
  <si>
    <t>State Offset</t>
  </si>
  <si>
    <t xml:space="preserve">Due to Bonus Depreciation for tax purposes taken on certain components of Project 25, the deferred tax calculation for this project </t>
  </si>
  <si>
    <t>Subtotal</t>
  </si>
  <si>
    <t xml:space="preserve">Due to Bonus Depreciation for tax purposes taken on certain components of Project 26, the deferred tax calculation for this project </t>
  </si>
  <si>
    <t xml:space="preserve">Due to Bonus Depreciation for tax purposes taken on certain components of Project 28, the deferred tax calculation for this project </t>
  </si>
  <si>
    <t xml:space="preserve">Due to Bonus Depreciation for tax purposes taken on certain components of Project 30, the deferred tax calculation for this project </t>
  </si>
  <si>
    <t>Note:</t>
  </si>
  <si>
    <t>In December 2015, the Protecting Americans from Tax Hikes Act of 2015 was passed into law. Included was an extension</t>
  </si>
  <si>
    <t xml:space="preserve">of the 50% bonus tax depreciation retroactive to January 1, 2015. In December 2015, the deferred tax amounts reflect the </t>
  </si>
  <si>
    <t>effects of the retroactive bonus depreciation.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</si>
</sst>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Fill="1" applyBorder="1"/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41" fontId="0" fillId="0" borderId="0" xfId="0" applyNumberFormat="1"/>
    <xf numFmtId="166" fontId="1" fillId="0" borderId="0" xfId="1" applyNumberFormat="1"/>
    <xf numFmtId="0" fontId="3" fillId="0" borderId="0" xfId="0" applyFont="1" applyFill="1" applyAlignment="1">
      <alignment horizontal="centerContinuous"/>
    </xf>
    <xf numFmtId="41" fontId="4" fillId="0" borderId="0" xfId="0" applyNumberFormat="1" applyFont="1"/>
    <xf numFmtId="38" fontId="4" fillId="0" borderId="0" xfId="0" applyNumberFormat="1" applyFont="1"/>
    <xf numFmtId="166" fontId="4" fillId="0" borderId="0" xfId="1" applyNumberFormat="1" applyFont="1"/>
    <xf numFmtId="41" fontId="0" fillId="0" borderId="0" xfId="0" applyNumberFormat="1" applyFill="1"/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 applyFill="1" applyBorder="1" applyAlignment="1" applyProtection="1">
      <alignment horizontal="left"/>
    </xf>
    <xf numFmtId="38" fontId="0" fillId="0" borderId="0" xfId="0" applyNumberFormat="1"/>
    <xf numFmtId="165" fontId="4" fillId="0" borderId="0" xfId="8" applyNumberFormat="1" applyFont="1" applyAlignment="1">
      <alignment horizontal="left"/>
    </xf>
    <xf numFmtId="165" fontId="4" fillId="0" borderId="0" xfId="8" applyNumberFormat="1" applyFont="1" applyFill="1" applyAlignment="1">
      <alignment horizontal="left"/>
    </xf>
    <xf numFmtId="165" fontId="2" fillId="0" borderId="0" xfId="0" quotePrefix="1" applyNumberFormat="1" applyFont="1" applyFill="1" applyBorder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166" fontId="0" fillId="0" borderId="0" xfId="0" applyNumberFormat="1"/>
    <xf numFmtId="41" fontId="1" fillId="0" borderId="0" xfId="0" quotePrefix="1" applyNumberFormat="1" applyFont="1" applyFill="1" applyAlignment="1">
      <alignment horizontal="left"/>
    </xf>
    <xf numFmtId="166" fontId="1" fillId="0" borderId="0" xfId="3" applyNumberFormat="1" applyFont="1" applyFill="1"/>
    <xf numFmtId="43" fontId="1" fillId="0" borderId="0" xfId="3" applyFont="1" applyFill="1"/>
    <xf numFmtId="0" fontId="1" fillId="0" borderId="0" xfId="0" quotePrefix="1" applyFont="1" applyFill="1" applyAlignment="1">
      <alignment horizontal="left"/>
    </xf>
    <xf numFmtId="166" fontId="1" fillId="0" borderId="0" xfId="3" quotePrefix="1" applyNumberFormat="1" applyFont="1" applyFill="1" applyAlignment="1">
      <alignment horizontal="left"/>
    </xf>
    <xf numFmtId="164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Fill="1" applyAlignment="1">
      <alignment horizontal="left"/>
    </xf>
    <xf numFmtId="165" fontId="1" fillId="0" borderId="0" xfId="8" applyNumberFormat="1" applyFont="1" applyAlignment="1">
      <alignment horizontal="left"/>
    </xf>
    <xf numFmtId="41" fontId="1" fillId="0" borderId="0" xfId="0" applyNumberFormat="1" applyFont="1"/>
    <xf numFmtId="38" fontId="1" fillId="0" borderId="0" xfId="0" applyNumberFormat="1" applyFont="1"/>
    <xf numFmtId="165" fontId="1" fillId="0" borderId="0" xfId="0" applyNumberFormat="1" applyFont="1" applyAlignment="1">
      <alignment horizontal="right"/>
    </xf>
    <xf numFmtId="166" fontId="1" fillId="0" borderId="0" xfId="1" applyNumberFormat="1" applyFont="1"/>
  </cellXfs>
  <cellStyles count="9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Normal" xfId="0" builtinId="0"/>
    <cellStyle name="Norm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36"/>
  <sheetViews>
    <sheetView tabSelected="1"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9</v>
      </c>
    </row>
    <row r="6" spans="1:16" x14ac:dyDescent="0.2">
      <c r="A6" s="18" t="s">
        <v>10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10">
        <v>634642</v>
      </c>
    </row>
    <row r="10" spans="1:16" x14ac:dyDescent="0.2">
      <c r="A10" s="34">
        <v>42072</v>
      </c>
      <c r="C10" s="12">
        <v>9599354</v>
      </c>
      <c r="D10" s="13">
        <v>19647</v>
      </c>
      <c r="E10" s="14">
        <v>45708.21</v>
      </c>
      <c r="F10" s="14">
        <v>45707.21</v>
      </c>
      <c r="G10" s="12">
        <f t="shared" ref="G10:G15" si="0">E10-D10</f>
        <v>26061.21</v>
      </c>
      <c r="H10" s="12">
        <f t="shared" ref="H10:H15" si="1">F10-D10</f>
        <v>26060.21</v>
      </c>
      <c r="I10" s="3">
        <v>0.35</v>
      </c>
      <c r="J10" s="3">
        <v>0.06</v>
      </c>
      <c r="K10" s="9">
        <f t="shared" ref="K10:K15" si="2">G10*I10-L10*I10</f>
        <v>8574.1590899999992</v>
      </c>
      <c r="L10" s="9">
        <f t="shared" ref="L10:L15" si="3">H10*J10</f>
        <v>1563.6125999999999</v>
      </c>
      <c r="M10" s="10">
        <f t="shared" ref="M10:M15" si="4">M9+K10+L10</f>
        <v>644779.77168999997</v>
      </c>
      <c r="N10" s="9">
        <v>63566</v>
      </c>
    </row>
    <row r="11" spans="1:16" x14ac:dyDescent="0.2">
      <c r="A11" s="35">
        <v>42095</v>
      </c>
      <c r="C11" s="12">
        <v>9599354</v>
      </c>
      <c r="D11" s="13">
        <v>19647</v>
      </c>
      <c r="E11" s="14">
        <v>45707.21</v>
      </c>
      <c r="F11" s="14">
        <v>45707.21</v>
      </c>
      <c r="G11" s="12">
        <f t="shared" si="0"/>
        <v>26060.21</v>
      </c>
      <c r="H11" s="12">
        <f t="shared" si="1"/>
        <v>26060.21</v>
      </c>
      <c r="I11" s="3">
        <v>0.35</v>
      </c>
      <c r="J11" s="3">
        <v>0.06</v>
      </c>
      <c r="K11" s="9">
        <f t="shared" si="2"/>
        <v>8573.8090899999988</v>
      </c>
      <c r="L11" s="9">
        <f t="shared" si="3"/>
        <v>1563.6125999999999</v>
      </c>
      <c r="M11" s="10">
        <f t="shared" si="4"/>
        <v>654917.19337999995</v>
      </c>
      <c r="N11" s="9">
        <v>63566</v>
      </c>
    </row>
    <row r="12" spans="1:16" x14ac:dyDescent="0.2">
      <c r="A12" s="35">
        <v>42125</v>
      </c>
      <c r="C12" s="12">
        <v>9599354</v>
      </c>
      <c r="D12" s="13">
        <v>19647</v>
      </c>
      <c r="E12" s="14">
        <v>45707.21</v>
      </c>
      <c r="F12" s="14">
        <v>45707.21</v>
      </c>
      <c r="G12" s="12">
        <f t="shared" si="0"/>
        <v>26060.21</v>
      </c>
      <c r="H12" s="12">
        <f t="shared" si="1"/>
        <v>26060.21</v>
      </c>
      <c r="I12" s="3">
        <v>0.35</v>
      </c>
      <c r="J12" s="3">
        <v>0.06</v>
      </c>
      <c r="K12" s="9">
        <f t="shared" si="2"/>
        <v>8573.8090899999988</v>
      </c>
      <c r="L12" s="9">
        <f t="shared" si="3"/>
        <v>1563.6125999999999</v>
      </c>
      <c r="M12" s="10">
        <f t="shared" si="4"/>
        <v>665054.61506999994</v>
      </c>
      <c r="N12" s="9">
        <v>63566</v>
      </c>
    </row>
    <row r="13" spans="1:16" x14ac:dyDescent="0.2">
      <c r="A13" s="35">
        <v>42156</v>
      </c>
      <c r="C13" s="12">
        <v>9599354</v>
      </c>
      <c r="D13" s="13">
        <v>19647</v>
      </c>
      <c r="E13" s="14">
        <v>45707.21</v>
      </c>
      <c r="F13" s="14">
        <v>45707.21</v>
      </c>
      <c r="G13" s="12">
        <f t="shared" si="0"/>
        <v>26060.21</v>
      </c>
      <c r="H13" s="12">
        <f t="shared" si="1"/>
        <v>26060.21</v>
      </c>
      <c r="I13" s="3">
        <v>0.35</v>
      </c>
      <c r="J13" s="3">
        <v>0.06</v>
      </c>
      <c r="K13" s="9">
        <f t="shared" si="2"/>
        <v>8573.8090899999988</v>
      </c>
      <c r="L13" s="9">
        <f t="shared" si="3"/>
        <v>1563.6125999999999</v>
      </c>
      <c r="M13" s="10">
        <f t="shared" si="4"/>
        <v>675192.03675999993</v>
      </c>
      <c r="N13" s="9">
        <v>63566</v>
      </c>
    </row>
    <row r="14" spans="1:16" x14ac:dyDescent="0.2">
      <c r="A14" s="35">
        <v>42186</v>
      </c>
      <c r="C14" s="12">
        <v>9599354</v>
      </c>
      <c r="D14" s="13">
        <v>19647</v>
      </c>
      <c r="E14" s="14">
        <v>45708.21</v>
      </c>
      <c r="F14" s="14">
        <v>45707.21</v>
      </c>
      <c r="G14" s="12">
        <f t="shared" si="0"/>
        <v>26061.21</v>
      </c>
      <c r="H14" s="12">
        <f t="shared" si="1"/>
        <v>26060.21</v>
      </c>
      <c r="I14" s="3">
        <v>0.35</v>
      </c>
      <c r="J14" s="3">
        <v>0.06</v>
      </c>
      <c r="K14" s="9">
        <f t="shared" si="2"/>
        <v>8574.1590899999992</v>
      </c>
      <c r="L14" s="9">
        <f t="shared" si="3"/>
        <v>1563.6125999999999</v>
      </c>
      <c r="M14" s="10">
        <f t="shared" si="4"/>
        <v>685329.80844999989</v>
      </c>
      <c r="N14" s="9">
        <v>0</v>
      </c>
    </row>
    <row r="15" spans="1:16" x14ac:dyDescent="0.2">
      <c r="A15" s="35">
        <v>42217</v>
      </c>
      <c r="C15" s="12">
        <v>9599354</v>
      </c>
      <c r="D15" s="13">
        <v>19647</v>
      </c>
      <c r="E15" s="14">
        <v>45707.21</v>
      </c>
      <c r="F15" s="14">
        <v>45707.21</v>
      </c>
      <c r="G15" s="12">
        <f t="shared" si="0"/>
        <v>26060.21</v>
      </c>
      <c r="H15" s="12">
        <f t="shared" si="1"/>
        <v>26060.21</v>
      </c>
      <c r="I15" s="3">
        <v>0.35</v>
      </c>
      <c r="J15" s="3">
        <v>0.06</v>
      </c>
      <c r="K15" s="9">
        <f t="shared" si="2"/>
        <v>8573.8090899999988</v>
      </c>
      <c r="L15" s="9">
        <f t="shared" si="3"/>
        <v>1563.6125999999999</v>
      </c>
      <c r="M15" s="10">
        <f t="shared" si="4"/>
        <v>695467.23013999988</v>
      </c>
      <c r="N15" s="9">
        <v>0</v>
      </c>
    </row>
    <row r="16" spans="1:16" x14ac:dyDescent="0.2">
      <c r="A16" s="34">
        <v>42256</v>
      </c>
      <c r="C16" s="12">
        <v>9599354</v>
      </c>
      <c r="D16" s="13">
        <v>19647</v>
      </c>
      <c r="E16" s="14">
        <v>45706.21</v>
      </c>
      <c r="F16" s="14">
        <v>45707.21</v>
      </c>
      <c r="G16" s="12">
        <f t="shared" ref="G16:G21" si="5">E16-D16</f>
        <v>26059.21</v>
      </c>
      <c r="H16" s="12">
        <f t="shared" ref="H16:H21" si="6">F16-D16</f>
        <v>26060.21</v>
      </c>
      <c r="I16" s="3">
        <v>0.35</v>
      </c>
      <c r="J16" s="3">
        <v>0.06</v>
      </c>
      <c r="K16" s="9">
        <f t="shared" ref="K16:K21" si="7">G16*I16-L16*I16</f>
        <v>8573.4590899999985</v>
      </c>
      <c r="L16" s="9">
        <f t="shared" ref="L16:L21" si="8">H16*J16</f>
        <v>1563.6125999999999</v>
      </c>
      <c r="M16" s="10">
        <f>M15+K16+L16</f>
        <v>705604.30182999989</v>
      </c>
      <c r="N16" s="9">
        <v>0</v>
      </c>
    </row>
    <row r="17" spans="1:17" x14ac:dyDescent="0.2">
      <c r="A17" s="35">
        <v>42278</v>
      </c>
      <c r="C17" s="12">
        <v>9599354</v>
      </c>
      <c r="D17" s="13">
        <v>19647</v>
      </c>
      <c r="E17" s="14">
        <v>45707.21</v>
      </c>
      <c r="F17" s="14">
        <v>45707.21</v>
      </c>
      <c r="G17" s="12">
        <f t="shared" si="5"/>
        <v>26060.21</v>
      </c>
      <c r="H17" s="12">
        <f t="shared" si="6"/>
        <v>26060.21</v>
      </c>
      <c r="I17" s="3">
        <v>0.35</v>
      </c>
      <c r="J17" s="3">
        <v>0.06</v>
      </c>
      <c r="K17" s="9">
        <f t="shared" si="7"/>
        <v>8573.8090899999988</v>
      </c>
      <c r="L17" s="9">
        <f t="shared" si="8"/>
        <v>1563.6125999999999</v>
      </c>
      <c r="M17" s="10">
        <f t="shared" ref="M17:M21" si="9">M16+K17+L17</f>
        <v>715741.72351999988</v>
      </c>
      <c r="N17" s="9">
        <v>0</v>
      </c>
    </row>
    <row r="18" spans="1:17" x14ac:dyDescent="0.2">
      <c r="A18" s="35">
        <v>42309</v>
      </c>
      <c r="C18" s="12">
        <v>9599354</v>
      </c>
      <c r="D18" s="13">
        <v>19647</v>
      </c>
      <c r="E18" s="14">
        <v>45707.21</v>
      </c>
      <c r="F18" s="14">
        <v>45707.21</v>
      </c>
      <c r="G18" s="12">
        <f t="shared" si="5"/>
        <v>26060.21</v>
      </c>
      <c r="H18" s="12">
        <f t="shared" si="6"/>
        <v>26060.21</v>
      </c>
      <c r="I18" s="3">
        <v>0.35</v>
      </c>
      <c r="J18" s="3">
        <v>0.06</v>
      </c>
      <c r="K18" s="9">
        <f t="shared" si="7"/>
        <v>8573.8090899999988</v>
      </c>
      <c r="L18" s="9">
        <f t="shared" si="8"/>
        <v>1563.6125999999999</v>
      </c>
      <c r="M18" s="10">
        <f t="shared" si="9"/>
        <v>725879.14520999987</v>
      </c>
      <c r="N18" s="9">
        <v>0</v>
      </c>
    </row>
    <row r="19" spans="1:17" x14ac:dyDescent="0.2">
      <c r="A19" s="35">
        <v>42339</v>
      </c>
      <c r="C19" s="12">
        <v>9599354</v>
      </c>
      <c r="D19" s="13">
        <v>19647</v>
      </c>
      <c r="E19" s="14">
        <v>45707.21</v>
      </c>
      <c r="F19" s="14">
        <v>45707.21</v>
      </c>
      <c r="G19" s="12">
        <f t="shared" si="5"/>
        <v>26060.21</v>
      </c>
      <c r="H19" s="12">
        <f t="shared" si="6"/>
        <v>26060.21</v>
      </c>
      <c r="I19" s="3">
        <v>0.35</v>
      </c>
      <c r="J19" s="3">
        <v>0.06</v>
      </c>
      <c r="K19" s="9">
        <f t="shared" si="7"/>
        <v>8573.8090899999988</v>
      </c>
      <c r="L19" s="9">
        <f t="shared" si="8"/>
        <v>1563.6125999999999</v>
      </c>
      <c r="M19" s="10">
        <f t="shared" si="9"/>
        <v>736016.56689999986</v>
      </c>
      <c r="N19" s="9">
        <v>0</v>
      </c>
    </row>
    <row r="20" spans="1:17" x14ac:dyDescent="0.2">
      <c r="A20" s="35">
        <v>42370</v>
      </c>
      <c r="C20" s="12">
        <v>9599354</v>
      </c>
      <c r="D20" s="13">
        <v>19647</v>
      </c>
      <c r="E20" s="14">
        <v>42282.96</v>
      </c>
      <c r="F20" s="14">
        <v>42282.96</v>
      </c>
      <c r="G20" s="12">
        <f t="shared" si="5"/>
        <v>22635.96</v>
      </c>
      <c r="H20" s="12">
        <f t="shared" si="6"/>
        <v>22635.96</v>
      </c>
      <c r="I20" s="3">
        <v>0.35</v>
      </c>
      <c r="J20" s="3">
        <v>0.06</v>
      </c>
      <c r="K20" s="9">
        <f t="shared" si="7"/>
        <v>7447.2308399999993</v>
      </c>
      <c r="L20" s="9">
        <f t="shared" si="8"/>
        <v>1358.1576</v>
      </c>
      <c r="M20" s="10">
        <f t="shared" si="9"/>
        <v>744821.95533999987</v>
      </c>
      <c r="N20" s="9">
        <v>0</v>
      </c>
    </row>
    <row r="21" spans="1:17" x14ac:dyDescent="0.2">
      <c r="A21" s="35">
        <v>42401</v>
      </c>
      <c r="C21" s="12">
        <v>9599354</v>
      </c>
      <c r="D21" s="13">
        <v>19647</v>
      </c>
      <c r="E21" s="14">
        <v>42283.96</v>
      </c>
      <c r="F21" s="14">
        <v>42282.96</v>
      </c>
      <c r="G21" s="12">
        <f t="shared" si="5"/>
        <v>22636.959999999999</v>
      </c>
      <c r="H21" s="12">
        <f t="shared" si="6"/>
        <v>22635.96</v>
      </c>
      <c r="I21" s="3">
        <v>0.35</v>
      </c>
      <c r="J21" s="3">
        <v>0.06</v>
      </c>
      <c r="K21" s="9">
        <f t="shared" si="7"/>
        <v>7447.5808399999987</v>
      </c>
      <c r="L21" s="9">
        <f t="shared" si="8"/>
        <v>1358.1576</v>
      </c>
      <c r="M21" s="10">
        <f t="shared" si="9"/>
        <v>753627.69377999986</v>
      </c>
      <c r="N21" s="9">
        <v>0</v>
      </c>
    </row>
    <row r="22" spans="1:17" x14ac:dyDescent="0.2">
      <c r="A22" s="34">
        <v>42438</v>
      </c>
      <c r="C22" s="12">
        <v>9599354</v>
      </c>
      <c r="D22" s="13">
        <v>19647</v>
      </c>
      <c r="E22" s="14">
        <v>42282.96</v>
      </c>
      <c r="F22" s="14">
        <v>42282.96</v>
      </c>
      <c r="G22" s="12">
        <f t="shared" ref="G22:G27" si="10">E22-D22</f>
        <v>22635.96</v>
      </c>
      <c r="H22" s="12">
        <f t="shared" ref="H22:H27" si="11">F22-D22</f>
        <v>22635.96</v>
      </c>
      <c r="I22" s="3">
        <v>0.35</v>
      </c>
      <c r="J22" s="3">
        <v>0.06</v>
      </c>
      <c r="K22" s="9">
        <f t="shared" ref="K22:K27" si="12">G22*I22-L22*I22</f>
        <v>7447.2308399999993</v>
      </c>
      <c r="L22" s="9">
        <f t="shared" ref="L22:L27" si="13">H22*J22</f>
        <v>1358.1576</v>
      </c>
      <c r="M22" s="15">
        <f t="shared" ref="M22:M28" si="14">M21+K22+L22</f>
        <v>762433.08221999987</v>
      </c>
      <c r="N22" s="9">
        <v>0</v>
      </c>
    </row>
    <row r="23" spans="1:17" x14ac:dyDescent="0.2">
      <c r="A23" s="35">
        <v>42461</v>
      </c>
      <c r="C23" s="12">
        <v>9599354</v>
      </c>
      <c r="D23" s="13">
        <v>19647</v>
      </c>
      <c r="E23" s="14">
        <v>42283.96</v>
      </c>
      <c r="F23" s="14">
        <v>42282.96</v>
      </c>
      <c r="G23" s="12">
        <f t="shared" si="10"/>
        <v>22636.959999999999</v>
      </c>
      <c r="H23" s="12">
        <f t="shared" si="11"/>
        <v>22635.96</v>
      </c>
      <c r="I23" s="3">
        <v>0.35</v>
      </c>
      <c r="J23" s="3">
        <v>0.06</v>
      </c>
      <c r="K23" s="9">
        <f t="shared" si="12"/>
        <v>7447.5808399999987</v>
      </c>
      <c r="L23" s="9">
        <f t="shared" si="13"/>
        <v>1358.1576</v>
      </c>
      <c r="M23" s="15">
        <f t="shared" si="14"/>
        <v>771238.82065999985</v>
      </c>
      <c r="N23" s="9">
        <v>0</v>
      </c>
    </row>
    <row r="24" spans="1:17" x14ac:dyDescent="0.2">
      <c r="A24" s="35">
        <v>42491</v>
      </c>
      <c r="C24" s="12">
        <v>9599354</v>
      </c>
      <c r="D24" s="13">
        <v>19647</v>
      </c>
      <c r="E24" s="14">
        <v>42282.96</v>
      </c>
      <c r="F24" s="14">
        <v>42282.96</v>
      </c>
      <c r="G24" s="12">
        <f t="shared" si="10"/>
        <v>22635.96</v>
      </c>
      <c r="H24" s="12">
        <f t="shared" si="11"/>
        <v>22635.96</v>
      </c>
      <c r="I24" s="3">
        <v>0.35</v>
      </c>
      <c r="J24" s="3">
        <v>0.06</v>
      </c>
      <c r="K24" s="9">
        <f t="shared" si="12"/>
        <v>7447.2308399999993</v>
      </c>
      <c r="L24" s="9">
        <f t="shared" si="13"/>
        <v>1358.1576</v>
      </c>
      <c r="M24" s="15">
        <f t="shared" si="14"/>
        <v>780044.20909999986</v>
      </c>
      <c r="N24" s="9">
        <v>0</v>
      </c>
    </row>
    <row r="25" spans="1:17" x14ac:dyDescent="0.2">
      <c r="A25" s="35">
        <v>42522</v>
      </c>
      <c r="C25" s="12">
        <v>9599354</v>
      </c>
      <c r="D25" s="13">
        <v>19647</v>
      </c>
      <c r="E25" s="14">
        <v>42281.96</v>
      </c>
      <c r="F25" s="14">
        <v>42282.96</v>
      </c>
      <c r="G25" s="12">
        <f t="shared" si="10"/>
        <v>22634.959999999999</v>
      </c>
      <c r="H25" s="12">
        <f t="shared" si="11"/>
        <v>22635.96</v>
      </c>
      <c r="I25" s="3">
        <v>0.35</v>
      </c>
      <c r="J25" s="3">
        <v>0.06</v>
      </c>
      <c r="K25" s="9">
        <f t="shared" si="12"/>
        <v>7446.8808399999989</v>
      </c>
      <c r="L25" s="9">
        <f t="shared" si="13"/>
        <v>1358.1576</v>
      </c>
      <c r="M25" s="15">
        <f t="shared" si="14"/>
        <v>788849.24753999989</v>
      </c>
      <c r="N25" s="9">
        <v>0</v>
      </c>
    </row>
    <row r="26" spans="1:17" x14ac:dyDescent="0.2">
      <c r="A26" s="35">
        <v>42552</v>
      </c>
      <c r="C26" s="12">
        <v>9599354</v>
      </c>
      <c r="D26" s="13">
        <v>19647</v>
      </c>
      <c r="E26" s="14">
        <v>42282.96</v>
      </c>
      <c r="F26" s="14">
        <v>42282.96</v>
      </c>
      <c r="G26" s="12">
        <f t="shared" si="10"/>
        <v>22635.96</v>
      </c>
      <c r="H26" s="12">
        <f t="shared" si="11"/>
        <v>22635.96</v>
      </c>
      <c r="I26" s="3">
        <v>0.35</v>
      </c>
      <c r="J26" s="3">
        <v>0.06</v>
      </c>
      <c r="K26" s="9">
        <f t="shared" si="12"/>
        <v>7447.2308399999993</v>
      </c>
      <c r="L26" s="9">
        <f t="shared" si="13"/>
        <v>1358.1576</v>
      </c>
      <c r="M26" s="15">
        <f t="shared" si="14"/>
        <v>797654.6359799999</v>
      </c>
      <c r="N26" s="9">
        <v>0</v>
      </c>
    </row>
    <row r="27" spans="1:17" x14ac:dyDescent="0.2">
      <c r="A27" s="35">
        <v>42583</v>
      </c>
      <c r="C27" s="12">
        <v>9599354</v>
      </c>
      <c r="D27" s="13">
        <v>19647</v>
      </c>
      <c r="E27" s="14">
        <v>42282.96</v>
      </c>
      <c r="F27" s="14">
        <v>42282.96</v>
      </c>
      <c r="G27" s="12">
        <f t="shared" si="10"/>
        <v>22635.96</v>
      </c>
      <c r="H27" s="12">
        <f t="shared" si="11"/>
        <v>22635.96</v>
      </c>
      <c r="I27" s="3">
        <v>0.35</v>
      </c>
      <c r="J27" s="3">
        <v>0.06</v>
      </c>
      <c r="K27" s="9">
        <f t="shared" si="12"/>
        <v>7447.2308399999993</v>
      </c>
      <c r="L27" s="9">
        <f t="shared" si="13"/>
        <v>1358.1576</v>
      </c>
      <c r="M27" s="15">
        <f t="shared" si="14"/>
        <v>806460.02441999991</v>
      </c>
      <c r="N27" s="9">
        <v>0</v>
      </c>
    </row>
    <row r="28" spans="1:17" x14ac:dyDescent="0.2">
      <c r="A28" s="21">
        <v>42622</v>
      </c>
      <c r="C28" s="12">
        <v>9599354</v>
      </c>
      <c r="D28" s="13">
        <v>19647</v>
      </c>
      <c r="E28" s="14">
        <v>42283.96</v>
      </c>
      <c r="F28" s="14">
        <v>42282.96</v>
      </c>
      <c r="G28" s="12">
        <f t="shared" ref="G28:G33" si="15">E28-D28</f>
        <v>22636.959999999999</v>
      </c>
      <c r="H28" s="12">
        <f t="shared" ref="H28:H33" si="16">F28-D28</f>
        <v>22635.96</v>
      </c>
      <c r="I28" s="3">
        <v>0.35</v>
      </c>
      <c r="J28" s="3">
        <v>0.06</v>
      </c>
      <c r="K28" s="9">
        <f t="shared" ref="K28:K33" si="17">G28*I28-L28*I28</f>
        <v>7447.5808399999987</v>
      </c>
      <c r="L28" s="9">
        <f t="shared" ref="L28:L33" si="18">H28*J28</f>
        <v>1358.1576</v>
      </c>
      <c r="M28" s="15">
        <f t="shared" si="14"/>
        <v>815265.7628599999</v>
      </c>
      <c r="N28" s="9">
        <v>0</v>
      </c>
      <c r="Q28" s="25"/>
    </row>
    <row r="29" spans="1:17" x14ac:dyDescent="0.2">
      <c r="A29" s="20">
        <v>42644</v>
      </c>
      <c r="C29" s="12">
        <v>9599354</v>
      </c>
      <c r="D29" s="13">
        <v>19647</v>
      </c>
      <c r="E29" s="14">
        <v>42282.96</v>
      </c>
      <c r="F29" s="14">
        <v>42282.96</v>
      </c>
      <c r="G29" s="12">
        <f t="shared" si="15"/>
        <v>22635.96</v>
      </c>
      <c r="H29" s="12">
        <f t="shared" si="16"/>
        <v>22635.96</v>
      </c>
      <c r="I29" s="3">
        <v>0.35</v>
      </c>
      <c r="J29" s="3">
        <v>0.06</v>
      </c>
      <c r="K29" s="9">
        <f t="shared" si="17"/>
        <v>7447.2308399999993</v>
      </c>
      <c r="L29" s="9">
        <f t="shared" si="18"/>
        <v>1358.1576</v>
      </c>
      <c r="M29" s="15">
        <f t="shared" ref="M29:M33" si="19">M28+K29+L29</f>
        <v>824071.15129999991</v>
      </c>
      <c r="N29" s="9">
        <v>0</v>
      </c>
      <c r="Q29" s="9"/>
    </row>
    <row r="30" spans="1:17" x14ac:dyDescent="0.2">
      <c r="A30" s="20">
        <v>42675</v>
      </c>
      <c r="C30" s="12">
        <v>9599354</v>
      </c>
      <c r="D30" s="13">
        <v>19647</v>
      </c>
      <c r="E30" s="14">
        <v>42281.96</v>
      </c>
      <c r="F30" s="14">
        <v>42282.96</v>
      </c>
      <c r="G30" s="12">
        <f t="shared" si="15"/>
        <v>22634.959999999999</v>
      </c>
      <c r="H30" s="12">
        <f t="shared" si="16"/>
        <v>22635.96</v>
      </c>
      <c r="I30" s="3">
        <v>0.35</v>
      </c>
      <c r="J30" s="3">
        <v>0.06</v>
      </c>
      <c r="K30" s="9">
        <f t="shared" si="17"/>
        <v>7446.8808399999989</v>
      </c>
      <c r="L30" s="9">
        <f t="shared" si="18"/>
        <v>1358.1576</v>
      </c>
      <c r="M30" s="15">
        <f t="shared" si="19"/>
        <v>832876.18973999994</v>
      </c>
      <c r="N30" s="9">
        <v>0</v>
      </c>
      <c r="Q30" s="9"/>
    </row>
    <row r="31" spans="1:17" x14ac:dyDescent="0.2">
      <c r="A31" s="20">
        <v>42705</v>
      </c>
      <c r="C31" s="12">
        <v>9599354</v>
      </c>
      <c r="D31" s="13">
        <v>19647</v>
      </c>
      <c r="E31" s="14">
        <v>42282.96</v>
      </c>
      <c r="F31" s="14">
        <v>42282.96</v>
      </c>
      <c r="G31" s="12">
        <f t="shared" si="15"/>
        <v>22635.96</v>
      </c>
      <c r="H31" s="12">
        <f t="shared" si="16"/>
        <v>22635.96</v>
      </c>
      <c r="I31" s="3">
        <v>0.35</v>
      </c>
      <c r="J31" s="3">
        <v>0.06</v>
      </c>
      <c r="K31" s="9">
        <f t="shared" si="17"/>
        <v>7447.2308399999993</v>
      </c>
      <c r="L31" s="9">
        <f t="shared" si="18"/>
        <v>1358.1576</v>
      </c>
      <c r="M31" s="15">
        <f t="shared" si="19"/>
        <v>841681.57817999995</v>
      </c>
      <c r="N31" s="9">
        <v>0</v>
      </c>
      <c r="Q31" s="12"/>
    </row>
    <row r="32" spans="1:17" x14ac:dyDescent="0.2">
      <c r="A32" s="20">
        <v>42736</v>
      </c>
      <c r="C32" s="12">
        <v>9599354</v>
      </c>
      <c r="D32" s="13">
        <v>19647</v>
      </c>
      <c r="E32" s="14">
        <v>39107.75</v>
      </c>
      <c r="F32" s="14">
        <v>39106.75</v>
      </c>
      <c r="G32" s="12">
        <f t="shared" si="15"/>
        <v>19460.75</v>
      </c>
      <c r="H32" s="12">
        <f t="shared" si="16"/>
        <v>19459.75</v>
      </c>
      <c r="I32" s="3">
        <v>0.35</v>
      </c>
      <c r="J32" s="3">
        <v>0.06</v>
      </c>
      <c r="K32" s="9">
        <f t="shared" si="17"/>
        <v>6402.6077500000001</v>
      </c>
      <c r="L32" s="9">
        <f t="shared" si="18"/>
        <v>1167.585</v>
      </c>
      <c r="M32" s="15">
        <f t="shared" si="19"/>
        <v>849251.77092999988</v>
      </c>
      <c r="N32" s="9">
        <v>0</v>
      </c>
      <c r="P32" s="12"/>
      <c r="Q32" s="9"/>
    </row>
    <row r="33" spans="1:17" x14ac:dyDescent="0.2">
      <c r="A33" s="20">
        <v>42767</v>
      </c>
      <c r="C33" s="12">
        <v>9599354</v>
      </c>
      <c r="D33" s="13">
        <v>19647</v>
      </c>
      <c r="E33" s="14">
        <v>39105.75</v>
      </c>
      <c r="F33" s="14">
        <v>39106.75</v>
      </c>
      <c r="G33" s="12">
        <f t="shared" si="15"/>
        <v>19458.75</v>
      </c>
      <c r="H33" s="12">
        <f t="shared" si="16"/>
        <v>19459.75</v>
      </c>
      <c r="I33" s="3">
        <v>0.35</v>
      </c>
      <c r="J33" s="3">
        <v>0.06</v>
      </c>
      <c r="K33" s="9">
        <f t="shared" si="17"/>
        <v>6401.9077500000003</v>
      </c>
      <c r="L33" s="9">
        <f t="shared" si="18"/>
        <v>1167.585</v>
      </c>
      <c r="M33" s="15">
        <f t="shared" si="19"/>
        <v>856821.26367999986</v>
      </c>
      <c r="N33" s="9">
        <v>0</v>
      </c>
      <c r="Q33" s="9"/>
    </row>
    <row r="34" spans="1:17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</row>
    <row r="35" spans="1:17" x14ac:dyDescent="0.2">
      <c r="A35" s="16"/>
      <c r="C35" s="12"/>
      <c r="D35" s="13"/>
      <c r="E35" s="13"/>
      <c r="F35" s="13"/>
      <c r="G35" s="14"/>
      <c r="H35" s="14"/>
      <c r="I35" s="14"/>
      <c r="J35" s="12"/>
      <c r="K35" s="12"/>
      <c r="L35" s="3"/>
      <c r="M35" s="3"/>
      <c r="N35" s="9"/>
      <c r="O35" s="15"/>
      <c r="P35" s="9"/>
    </row>
    <row r="36" spans="1:17" x14ac:dyDescent="0.2">
      <c r="A36" s="16"/>
      <c r="C36" s="12"/>
      <c r="D36" s="13"/>
      <c r="E36" s="13"/>
      <c r="F36" s="13"/>
      <c r="G36" s="14"/>
      <c r="H36" s="14"/>
      <c r="I36" s="14"/>
      <c r="J36" s="12"/>
      <c r="K36" s="12"/>
      <c r="L36" s="3"/>
      <c r="M36" s="3"/>
      <c r="N36" s="9"/>
      <c r="O36" s="15"/>
      <c r="P36" s="9"/>
    </row>
  </sheetData>
  <pageMargins left="0.5" right="0.5" top="1.5" bottom="0.5" header="0.5" footer="0.5"/>
  <pageSetup scale="51" orientation="portrait" r:id="rId1"/>
  <headerFooter alignWithMargins="0">
    <oddHeader>&amp;R&amp;"Times New Roman,Bold"&amp;12Attachment to Response to Question No. 3
Page &amp;P of 7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22" t="s">
        <v>9</v>
      </c>
    </row>
    <row r="6" spans="1:16" x14ac:dyDescent="0.2">
      <c r="A6" s="23" t="s">
        <v>15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10">
        <v>0</v>
      </c>
    </row>
    <row r="10" spans="1:16" x14ac:dyDescent="0.2">
      <c r="A10" s="34">
        <v>42072</v>
      </c>
      <c r="C10" s="36">
        <v>4067717</v>
      </c>
      <c r="D10" s="37">
        <v>4152</v>
      </c>
      <c r="E10" s="13">
        <v>207318.81</v>
      </c>
      <c r="F10" s="13">
        <v>11153.94</v>
      </c>
      <c r="G10" s="14">
        <f t="shared" ref="G10:G15" si="0">E10-D10</f>
        <v>203166.81</v>
      </c>
      <c r="H10" s="14">
        <f t="shared" ref="H10:H15" si="1">F10-D10</f>
        <v>7001.9400000000005</v>
      </c>
      <c r="I10" s="3">
        <v>0.35</v>
      </c>
      <c r="J10" s="3">
        <v>0.06</v>
      </c>
      <c r="K10" s="9">
        <f t="shared" ref="K10:K15" si="2">G10*I10-L10*I10</f>
        <v>70961.34276</v>
      </c>
      <c r="L10" s="9">
        <f t="shared" ref="L10:L15" si="3">H10*J10</f>
        <v>420.1164</v>
      </c>
      <c r="M10" s="15">
        <f t="shared" ref="M10:M15" si="4">M9+K10+L10</f>
        <v>71381.459159999999</v>
      </c>
      <c r="N10" s="9">
        <v>0</v>
      </c>
    </row>
    <row r="11" spans="1:16" x14ac:dyDescent="0.2">
      <c r="A11" s="35">
        <v>42095</v>
      </c>
      <c r="C11" s="36">
        <v>4067717</v>
      </c>
      <c r="D11" s="37">
        <v>8304</v>
      </c>
      <c r="E11" s="13">
        <v>211439.4</v>
      </c>
      <c r="F11" s="13">
        <v>15550.4</v>
      </c>
      <c r="G11" s="14">
        <f t="shared" si="0"/>
        <v>203135.4</v>
      </c>
      <c r="H11" s="14">
        <f t="shared" si="1"/>
        <v>7246.4</v>
      </c>
      <c r="I11" s="3">
        <v>0.35</v>
      </c>
      <c r="J11" s="3">
        <v>0.06</v>
      </c>
      <c r="K11" s="9">
        <f t="shared" si="2"/>
        <v>70945.215599999996</v>
      </c>
      <c r="L11" s="9">
        <f t="shared" si="3"/>
        <v>434.78399999999993</v>
      </c>
      <c r="M11" s="15">
        <f t="shared" si="4"/>
        <v>142761.45876000001</v>
      </c>
      <c r="N11" s="9">
        <v>0</v>
      </c>
    </row>
    <row r="12" spans="1:16" x14ac:dyDescent="0.2">
      <c r="A12" s="35">
        <v>42125</v>
      </c>
      <c r="C12" s="36">
        <v>4067717</v>
      </c>
      <c r="D12" s="37">
        <v>8304</v>
      </c>
      <c r="E12" s="13">
        <v>211442</v>
      </c>
      <c r="F12" s="13">
        <v>15553</v>
      </c>
      <c r="G12" s="14">
        <f t="shared" si="0"/>
        <v>203138</v>
      </c>
      <c r="H12" s="14">
        <f t="shared" si="1"/>
        <v>7249</v>
      </c>
      <c r="I12" s="3">
        <v>0.35</v>
      </c>
      <c r="J12" s="3">
        <v>0.06</v>
      </c>
      <c r="K12" s="9">
        <f t="shared" si="2"/>
        <v>70946.070999999982</v>
      </c>
      <c r="L12" s="9">
        <f t="shared" si="3"/>
        <v>434.94</v>
      </c>
      <c r="M12" s="15">
        <f t="shared" si="4"/>
        <v>214142.46976000001</v>
      </c>
      <c r="N12" s="9">
        <v>0</v>
      </c>
    </row>
    <row r="13" spans="1:16" x14ac:dyDescent="0.2">
      <c r="A13" s="35">
        <v>42156</v>
      </c>
      <c r="C13" s="36">
        <v>4067717</v>
      </c>
      <c r="D13" s="37">
        <v>8304</v>
      </c>
      <c r="E13" s="13">
        <v>211442</v>
      </c>
      <c r="F13" s="13">
        <v>15553</v>
      </c>
      <c r="G13" s="14">
        <f t="shared" si="0"/>
        <v>203138</v>
      </c>
      <c r="H13" s="14">
        <f t="shared" si="1"/>
        <v>7249</v>
      </c>
      <c r="I13" s="3">
        <v>0.35</v>
      </c>
      <c r="J13" s="3">
        <v>0.06</v>
      </c>
      <c r="K13" s="9">
        <f t="shared" si="2"/>
        <v>70946.070999999982</v>
      </c>
      <c r="L13" s="9">
        <f t="shared" si="3"/>
        <v>434.94</v>
      </c>
      <c r="M13" s="15">
        <f t="shared" si="4"/>
        <v>285523.48076000001</v>
      </c>
      <c r="N13" s="9">
        <v>0</v>
      </c>
    </row>
    <row r="14" spans="1:16" x14ac:dyDescent="0.2">
      <c r="A14" s="35">
        <v>42186</v>
      </c>
      <c r="C14" s="36">
        <v>4067717</v>
      </c>
      <c r="D14" s="37">
        <v>8304</v>
      </c>
      <c r="E14" s="13">
        <v>211442</v>
      </c>
      <c r="F14" s="13">
        <v>15553</v>
      </c>
      <c r="G14" s="14">
        <f t="shared" si="0"/>
        <v>203138</v>
      </c>
      <c r="H14" s="14">
        <f t="shared" si="1"/>
        <v>7249</v>
      </c>
      <c r="I14" s="3">
        <v>0.35</v>
      </c>
      <c r="J14" s="3">
        <v>0.06</v>
      </c>
      <c r="K14" s="9">
        <f t="shared" si="2"/>
        <v>70946.070999999982</v>
      </c>
      <c r="L14" s="9">
        <f t="shared" si="3"/>
        <v>434.94</v>
      </c>
      <c r="M14" s="15">
        <f t="shared" si="4"/>
        <v>356904.49176</v>
      </c>
      <c r="N14" s="9">
        <v>0</v>
      </c>
    </row>
    <row r="15" spans="1:16" x14ac:dyDescent="0.2">
      <c r="A15" s="35">
        <v>42217</v>
      </c>
      <c r="C15" s="36">
        <v>4067717</v>
      </c>
      <c r="D15" s="37">
        <v>8304</v>
      </c>
      <c r="E15" s="13">
        <v>211439</v>
      </c>
      <c r="F15" s="13">
        <v>15550</v>
      </c>
      <c r="G15" s="14">
        <f t="shared" si="0"/>
        <v>203135</v>
      </c>
      <c r="H15" s="14">
        <f t="shared" si="1"/>
        <v>7246</v>
      </c>
      <c r="I15" s="3">
        <v>0.35</v>
      </c>
      <c r="J15" s="3">
        <v>0.06</v>
      </c>
      <c r="K15" s="9">
        <f t="shared" si="2"/>
        <v>70945.084000000003</v>
      </c>
      <c r="L15" s="9">
        <f t="shared" si="3"/>
        <v>434.76</v>
      </c>
      <c r="M15" s="15">
        <f t="shared" si="4"/>
        <v>428284.33576000005</v>
      </c>
      <c r="N15" s="9">
        <v>0</v>
      </c>
    </row>
    <row r="16" spans="1:16" x14ac:dyDescent="0.2">
      <c r="A16" s="34">
        <v>42256</v>
      </c>
      <c r="C16" s="12">
        <v>4067717</v>
      </c>
      <c r="D16" s="13">
        <v>8304</v>
      </c>
      <c r="E16" s="13">
        <v>211442</v>
      </c>
      <c r="F16" s="13">
        <v>15553</v>
      </c>
      <c r="G16" s="14">
        <f t="shared" ref="G16:G21" si="5">E16-D16</f>
        <v>203138</v>
      </c>
      <c r="H16" s="14">
        <f t="shared" ref="H16:H21" si="6">F16-D16</f>
        <v>7249</v>
      </c>
      <c r="I16" s="3">
        <v>0.35</v>
      </c>
      <c r="J16" s="3">
        <v>0.06</v>
      </c>
      <c r="K16" s="9">
        <f t="shared" ref="K16:K21" si="7">G16*I16-L16*I16</f>
        <v>70946.070999999982</v>
      </c>
      <c r="L16" s="9">
        <f t="shared" ref="L16:L21" si="8">H16*J16</f>
        <v>434.94</v>
      </c>
      <c r="M16" s="15">
        <f>M15+K16+L16</f>
        <v>499665.34676000004</v>
      </c>
      <c r="N16" s="9">
        <v>0</v>
      </c>
    </row>
    <row r="17" spans="1:18" x14ac:dyDescent="0.2">
      <c r="A17" s="35">
        <v>42278</v>
      </c>
      <c r="C17" s="12">
        <v>4067717</v>
      </c>
      <c r="D17" s="13">
        <v>8304</v>
      </c>
      <c r="E17" s="13">
        <v>211439.5</v>
      </c>
      <c r="F17" s="13">
        <v>15553.5</v>
      </c>
      <c r="G17" s="14">
        <f t="shared" si="5"/>
        <v>203135.5</v>
      </c>
      <c r="H17" s="14">
        <f t="shared" si="6"/>
        <v>7249.5</v>
      </c>
      <c r="I17" s="3">
        <v>0.35</v>
      </c>
      <c r="J17" s="3">
        <v>0.06</v>
      </c>
      <c r="K17" s="9">
        <f t="shared" si="7"/>
        <v>70945.185499999992</v>
      </c>
      <c r="L17" s="9">
        <f t="shared" si="8"/>
        <v>434.96999999999997</v>
      </c>
      <c r="M17" s="15">
        <f t="shared" ref="M17:M21" si="9">M16+K17+L17</f>
        <v>571045.50225999998</v>
      </c>
      <c r="N17" s="9">
        <v>0</v>
      </c>
    </row>
    <row r="18" spans="1:18" x14ac:dyDescent="0.2">
      <c r="A18" s="35">
        <v>42309</v>
      </c>
      <c r="C18" s="12">
        <v>4067717</v>
      </c>
      <c r="D18" s="13">
        <v>8304</v>
      </c>
      <c r="E18" s="13">
        <v>211442</v>
      </c>
      <c r="F18" s="13">
        <v>15553.5</v>
      </c>
      <c r="G18" s="14">
        <f t="shared" si="5"/>
        <v>203138</v>
      </c>
      <c r="H18" s="14">
        <f t="shared" si="6"/>
        <v>7249.5</v>
      </c>
      <c r="I18" s="3">
        <v>0.35</v>
      </c>
      <c r="J18" s="3">
        <v>0.06</v>
      </c>
      <c r="K18" s="9">
        <f t="shared" si="7"/>
        <v>70946.060499999992</v>
      </c>
      <c r="L18" s="9">
        <f t="shared" si="8"/>
        <v>434.96999999999997</v>
      </c>
      <c r="M18" s="15">
        <f t="shared" si="9"/>
        <v>642426.53275999997</v>
      </c>
      <c r="N18" s="9">
        <v>0</v>
      </c>
    </row>
    <row r="19" spans="1:18" x14ac:dyDescent="0.2">
      <c r="A19" s="35">
        <v>42339</v>
      </c>
      <c r="C19" s="12">
        <v>4067717</v>
      </c>
      <c r="D19" s="13">
        <v>8304</v>
      </c>
      <c r="E19" s="13">
        <v>211439</v>
      </c>
      <c r="F19" s="13">
        <v>15555</v>
      </c>
      <c r="G19" s="14">
        <f t="shared" si="5"/>
        <v>203135</v>
      </c>
      <c r="H19" s="14">
        <f t="shared" si="6"/>
        <v>7251</v>
      </c>
      <c r="I19" s="3">
        <v>0.35</v>
      </c>
      <c r="J19" s="3">
        <v>0.06</v>
      </c>
      <c r="K19" s="9">
        <f t="shared" si="7"/>
        <v>70944.979000000007</v>
      </c>
      <c r="L19" s="9">
        <f t="shared" si="8"/>
        <v>435.06</v>
      </c>
      <c r="M19" s="15">
        <f t="shared" si="9"/>
        <v>713806.57176000008</v>
      </c>
      <c r="N19" s="9">
        <v>0</v>
      </c>
    </row>
    <row r="20" spans="1:18" x14ac:dyDescent="0.2">
      <c r="A20" s="35">
        <v>42370</v>
      </c>
      <c r="C20" s="12">
        <v>4067717</v>
      </c>
      <c r="D20" s="13">
        <v>8304</v>
      </c>
      <c r="E20" s="13">
        <v>12237.35</v>
      </c>
      <c r="F20" s="13">
        <v>24468.71</v>
      </c>
      <c r="G20" s="14">
        <f t="shared" si="5"/>
        <v>3933.3500000000004</v>
      </c>
      <c r="H20" s="14">
        <f t="shared" si="6"/>
        <v>16164.71</v>
      </c>
      <c r="I20" s="3">
        <v>0.35</v>
      </c>
      <c r="J20" s="3">
        <v>0.06</v>
      </c>
      <c r="K20" s="9">
        <f t="shared" si="7"/>
        <v>1037.2135900000003</v>
      </c>
      <c r="L20" s="9">
        <f t="shared" si="8"/>
        <v>969.88259999999991</v>
      </c>
      <c r="M20" s="15">
        <f t="shared" si="9"/>
        <v>715813.66795000015</v>
      </c>
      <c r="N20" s="9">
        <v>0</v>
      </c>
    </row>
    <row r="21" spans="1:18" x14ac:dyDescent="0.2">
      <c r="A21" s="35">
        <v>42401</v>
      </c>
      <c r="C21" s="12">
        <v>4067717</v>
      </c>
      <c r="D21" s="13">
        <v>8304</v>
      </c>
      <c r="E21" s="13">
        <v>12234.35</v>
      </c>
      <c r="F21" s="13">
        <v>24470.71</v>
      </c>
      <c r="G21" s="14">
        <f t="shared" si="5"/>
        <v>3930.3500000000004</v>
      </c>
      <c r="H21" s="14">
        <f t="shared" si="6"/>
        <v>16166.71</v>
      </c>
      <c r="I21" s="3">
        <v>0.35</v>
      </c>
      <c r="J21" s="3">
        <v>0.06</v>
      </c>
      <c r="K21" s="9">
        <f t="shared" si="7"/>
        <v>1036.12159</v>
      </c>
      <c r="L21" s="9">
        <f t="shared" si="8"/>
        <v>970.00259999999992</v>
      </c>
      <c r="M21" s="15">
        <f t="shared" si="9"/>
        <v>717819.79214000015</v>
      </c>
      <c r="N21" s="9">
        <v>0</v>
      </c>
    </row>
    <row r="22" spans="1:18" x14ac:dyDescent="0.2">
      <c r="A22" s="34">
        <v>42438</v>
      </c>
      <c r="C22" s="12">
        <v>4067717</v>
      </c>
      <c r="D22" s="13">
        <v>8304</v>
      </c>
      <c r="E22" s="13">
        <v>12237.35</v>
      </c>
      <c r="F22" s="13">
        <v>24470.71</v>
      </c>
      <c r="G22" s="14">
        <f t="shared" ref="G22:G27" si="10">E22-D22</f>
        <v>3933.3500000000004</v>
      </c>
      <c r="H22" s="14">
        <f t="shared" ref="H22:H27" si="11">F22-D22</f>
        <v>16166.71</v>
      </c>
      <c r="I22" s="3">
        <v>0.35</v>
      </c>
      <c r="J22" s="3">
        <v>0.06</v>
      </c>
      <c r="K22" s="9">
        <f t="shared" ref="K22:K27" si="12">G22*I22-L22*I22</f>
        <v>1037.1715900000002</v>
      </c>
      <c r="L22" s="9">
        <f t="shared" ref="L22:L27" si="13">H22*J22</f>
        <v>970.00259999999992</v>
      </c>
      <c r="M22" s="15">
        <f>M21+K22+L22</f>
        <v>719826.9663300002</v>
      </c>
      <c r="N22" s="9">
        <v>0</v>
      </c>
    </row>
    <row r="23" spans="1:18" x14ac:dyDescent="0.2">
      <c r="A23" s="35">
        <v>42461</v>
      </c>
      <c r="C23" s="12">
        <v>4067717</v>
      </c>
      <c r="D23" s="13">
        <v>8304</v>
      </c>
      <c r="E23" s="13">
        <v>12235.35</v>
      </c>
      <c r="F23" s="13">
        <v>24470.71</v>
      </c>
      <c r="G23" s="14">
        <f t="shared" si="10"/>
        <v>3931.3500000000004</v>
      </c>
      <c r="H23" s="14">
        <f t="shared" si="11"/>
        <v>16166.71</v>
      </c>
      <c r="I23" s="3">
        <v>0.35</v>
      </c>
      <c r="J23" s="3">
        <v>0.06</v>
      </c>
      <c r="K23" s="9">
        <f t="shared" si="12"/>
        <v>1036.4715900000001</v>
      </c>
      <c r="L23" s="9">
        <f t="shared" si="13"/>
        <v>970.00259999999992</v>
      </c>
      <c r="M23" s="15">
        <f t="shared" ref="M23:M27" si="14">M22+K23+L23</f>
        <v>721833.44052000018</v>
      </c>
      <c r="N23" s="9">
        <v>0</v>
      </c>
    </row>
    <row r="24" spans="1:18" x14ac:dyDescent="0.2">
      <c r="A24" s="35">
        <v>42491</v>
      </c>
      <c r="C24" s="12">
        <v>4067717</v>
      </c>
      <c r="D24" s="13">
        <v>8304</v>
      </c>
      <c r="E24" s="13">
        <v>12235.35</v>
      </c>
      <c r="F24" s="13">
        <v>24470.71</v>
      </c>
      <c r="G24" s="14">
        <f t="shared" si="10"/>
        <v>3931.3500000000004</v>
      </c>
      <c r="H24" s="14">
        <f t="shared" si="11"/>
        <v>16166.71</v>
      </c>
      <c r="I24" s="3">
        <v>0.35</v>
      </c>
      <c r="J24" s="3">
        <v>0.06</v>
      </c>
      <c r="K24" s="9">
        <f t="shared" si="12"/>
        <v>1036.4715900000001</v>
      </c>
      <c r="L24" s="9">
        <f t="shared" si="13"/>
        <v>970.00259999999992</v>
      </c>
      <c r="M24" s="15">
        <f t="shared" si="14"/>
        <v>723839.91471000016</v>
      </c>
      <c r="N24" s="9">
        <v>0</v>
      </c>
    </row>
    <row r="25" spans="1:18" x14ac:dyDescent="0.2">
      <c r="A25" s="35">
        <v>42522</v>
      </c>
      <c r="C25" s="12">
        <v>4067717</v>
      </c>
      <c r="D25" s="13">
        <v>8304</v>
      </c>
      <c r="E25" s="13">
        <v>12235.35</v>
      </c>
      <c r="F25" s="13">
        <v>24470.71</v>
      </c>
      <c r="G25" s="14">
        <f t="shared" si="10"/>
        <v>3931.3500000000004</v>
      </c>
      <c r="H25" s="14">
        <f t="shared" si="11"/>
        <v>16166.71</v>
      </c>
      <c r="I25" s="3">
        <v>0.35</v>
      </c>
      <c r="J25" s="3">
        <v>0.06</v>
      </c>
      <c r="K25" s="9">
        <f t="shared" si="12"/>
        <v>1036.4715900000001</v>
      </c>
      <c r="L25" s="9">
        <f t="shared" si="13"/>
        <v>970.00259999999992</v>
      </c>
      <c r="M25" s="15">
        <f t="shared" si="14"/>
        <v>725846.38890000014</v>
      </c>
      <c r="N25" s="9">
        <v>0</v>
      </c>
    </row>
    <row r="26" spans="1:18" x14ac:dyDescent="0.2">
      <c r="A26" s="35">
        <v>42552</v>
      </c>
      <c r="C26" s="12">
        <v>4067717</v>
      </c>
      <c r="D26" s="13">
        <v>8304</v>
      </c>
      <c r="E26" s="13">
        <v>12235.35</v>
      </c>
      <c r="F26" s="13">
        <v>24470.71</v>
      </c>
      <c r="G26" s="14">
        <f t="shared" si="10"/>
        <v>3931.3500000000004</v>
      </c>
      <c r="H26" s="14">
        <f t="shared" si="11"/>
        <v>16166.71</v>
      </c>
      <c r="I26" s="3">
        <v>0.35</v>
      </c>
      <c r="J26" s="3">
        <v>0.06</v>
      </c>
      <c r="K26" s="9">
        <f t="shared" si="12"/>
        <v>1036.4715900000001</v>
      </c>
      <c r="L26" s="9">
        <f t="shared" si="13"/>
        <v>970.00259999999992</v>
      </c>
      <c r="M26" s="15">
        <f t="shared" si="14"/>
        <v>727852.86309000012</v>
      </c>
      <c r="N26" s="9">
        <v>0</v>
      </c>
    </row>
    <row r="27" spans="1:18" x14ac:dyDescent="0.2">
      <c r="A27" s="35">
        <v>42583</v>
      </c>
      <c r="C27" s="12">
        <v>4067717</v>
      </c>
      <c r="D27" s="13">
        <v>8304</v>
      </c>
      <c r="E27" s="13">
        <v>12235.35</v>
      </c>
      <c r="F27" s="13">
        <v>24470.71</v>
      </c>
      <c r="G27" s="14">
        <f t="shared" si="10"/>
        <v>3931.3500000000004</v>
      </c>
      <c r="H27" s="14">
        <f t="shared" si="11"/>
        <v>16166.71</v>
      </c>
      <c r="I27" s="3">
        <v>0.35</v>
      </c>
      <c r="J27" s="3">
        <v>0.06</v>
      </c>
      <c r="K27" s="9">
        <f t="shared" si="12"/>
        <v>1036.4715900000001</v>
      </c>
      <c r="L27" s="9">
        <f t="shared" si="13"/>
        <v>970.00259999999992</v>
      </c>
      <c r="M27" s="15">
        <f t="shared" si="14"/>
        <v>729859.33728000009</v>
      </c>
      <c r="N27" s="9">
        <v>0</v>
      </c>
    </row>
    <row r="28" spans="1:18" x14ac:dyDescent="0.2">
      <c r="A28" s="21">
        <v>42622</v>
      </c>
      <c r="C28" s="12">
        <v>4067717</v>
      </c>
      <c r="D28" s="13">
        <v>8304</v>
      </c>
      <c r="E28" s="13">
        <v>12235.35</v>
      </c>
      <c r="F28" s="13">
        <v>24470.71</v>
      </c>
      <c r="G28" s="14">
        <f t="shared" ref="G28:G33" si="15">E28-D28</f>
        <v>3931.3500000000004</v>
      </c>
      <c r="H28" s="14">
        <f t="shared" ref="H28:H33" si="16">F28-D28</f>
        <v>16166.71</v>
      </c>
      <c r="I28" s="3">
        <v>0.35</v>
      </c>
      <c r="J28" s="3">
        <v>0.06</v>
      </c>
      <c r="K28" s="9">
        <f t="shared" ref="K28:K33" si="17">G28*I28-L28*I28</f>
        <v>1036.4715900000001</v>
      </c>
      <c r="L28" s="9">
        <f t="shared" ref="L28:L33" si="18">H28*J28</f>
        <v>970.00259999999992</v>
      </c>
      <c r="M28" s="15">
        <f>M27+K28+L28</f>
        <v>731865.81147000007</v>
      </c>
      <c r="N28" s="9">
        <v>0</v>
      </c>
      <c r="R28" s="25"/>
    </row>
    <row r="29" spans="1:18" x14ac:dyDescent="0.2">
      <c r="A29" s="20">
        <v>42644</v>
      </c>
      <c r="C29" s="12">
        <v>4067717</v>
      </c>
      <c r="D29" s="13">
        <v>8304</v>
      </c>
      <c r="E29" s="13">
        <v>12236.35</v>
      </c>
      <c r="F29" s="13">
        <v>24470.71</v>
      </c>
      <c r="G29" s="14">
        <f t="shared" si="15"/>
        <v>3932.3500000000004</v>
      </c>
      <c r="H29" s="14">
        <f t="shared" si="16"/>
        <v>16166.71</v>
      </c>
      <c r="I29" s="3">
        <v>0.35</v>
      </c>
      <c r="J29" s="3">
        <v>0.06</v>
      </c>
      <c r="K29" s="9">
        <f t="shared" si="17"/>
        <v>1036.82159</v>
      </c>
      <c r="L29" s="9">
        <f t="shared" si="18"/>
        <v>970.00259999999992</v>
      </c>
      <c r="M29" s="15">
        <f t="shared" ref="M29:M33" si="19">M28+K29+L29</f>
        <v>733872.63566000003</v>
      </c>
      <c r="N29" s="9">
        <v>0</v>
      </c>
      <c r="Q29" s="9"/>
      <c r="R29" s="25"/>
    </row>
    <row r="30" spans="1:18" x14ac:dyDescent="0.2">
      <c r="A30" s="20">
        <v>42675</v>
      </c>
      <c r="C30" s="12">
        <v>4067717</v>
      </c>
      <c r="D30" s="13">
        <v>8304</v>
      </c>
      <c r="E30" s="13">
        <v>12235.35</v>
      </c>
      <c r="F30" s="13">
        <v>24470.71</v>
      </c>
      <c r="G30" s="14">
        <f t="shared" si="15"/>
        <v>3931.3500000000004</v>
      </c>
      <c r="H30" s="14">
        <f t="shared" si="16"/>
        <v>16166.71</v>
      </c>
      <c r="I30" s="3">
        <v>0.35</v>
      </c>
      <c r="J30" s="3">
        <v>0.06</v>
      </c>
      <c r="K30" s="9">
        <f t="shared" si="17"/>
        <v>1036.4715900000001</v>
      </c>
      <c r="L30" s="9">
        <f t="shared" si="18"/>
        <v>970.00259999999992</v>
      </c>
      <c r="M30" s="15">
        <f t="shared" si="19"/>
        <v>735879.10985000001</v>
      </c>
      <c r="N30" s="9">
        <v>0</v>
      </c>
      <c r="R30" s="25"/>
    </row>
    <row r="31" spans="1:18" x14ac:dyDescent="0.2">
      <c r="A31" s="20">
        <v>42705</v>
      </c>
      <c r="C31" s="12">
        <v>4067717</v>
      </c>
      <c r="D31" s="13">
        <v>8304</v>
      </c>
      <c r="E31" s="13">
        <v>12235.35</v>
      </c>
      <c r="F31" s="13">
        <v>24470.71</v>
      </c>
      <c r="G31" s="14">
        <f t="shared" si="15"/>
        <v>3931.3500000000004</v>
      </c>
      <c r="H31" s="14">
        <f t="shared" si="16"/>
        <v>16166.71</v>
      </c>
      <c r="I31" s="3">
        <v>0.35</v>
      </c>
      <c r="J31" s="3">
        <v>0.06</v>
      </c>
      <c r="K31" s="9">
        <f t="shared" si="17"/>
        <v>1036.4715900000001</v>
      </c>
      <c r="L31" s="9">
        <f t="shared" si="18"/>
        <v>970.00259999999992</v>
      </c>
      <c r="M31" s="15">
        <f t="shared" si="19"/>
        <v>737885.58403999999</v>
      </c>
      <c r="N31" s="9">
        <v>0</v>
      </c>
      <c r="Q31" s="17"/>
      <c r="R31" s="25"/>
    </row>
    <row r="32" spans="1:18" x14ac:dyDescent="0.2">
      <c r="A32" s="20">
        <v>42736</v>
      </c>
      <c r="C32" s="12">
        <v>4067717</v>
      </c>
      <c r="D32" s="13">
        <v>8304</v>
      </c>
      <c r="E32" s="13">
        <v>11317.73</v>
      </c>
      <c r="F32" s="13">
        <v>22633.45</v>
      </c>
      <c r="G32" s="14">
        <f t="shared" si="15"/>
        <v>3013.7299999999996</v>
      </c>
      <c r="H32" s="14">
        <f t="shared" si="16"/>
        <v>14329.45</v>
      </c>
      <c r="I32" s="3">
        <v>0.35</v>
      </c>
      <c r="J32" s="3">
        <v>0.06</v>
      </c>
      <c r="K32" s="9">
        <f t="shared" si="17"/>
        <v>753.8870499999997</v>
      </c>
      <c r="L32" s="9">
        <f t="shared" si="18"/>
        <v>859.76700000000005</v>
      </c>
      <c r="M32" s="15">
        <f t="shared" si="19"/>
        <v>739499.23809</v>
      </c>
      <c r="N32" s="9">
        <v>0</v>
      </c>
      <c r="Q32" s="12"/>
      <c r="R32" s="25"/>
    </row>
    <row r="33" spans="1:18" x14ac:dyDescent="0.2">
      <c r="A33" s="20">
        <v>42767</v>
      </c>
      <c r="C33" s="12">
        <v>4067717</v>
      </c>
      <c r="D33" s="13">
        <v>8304</v>
      </c>
      <c r="E33" s="13">
        <v>11316.73</v>
      </c>
      <c r="F33" s="13">
        <v>22633.49</v>
      </c>
      <c r="G33" s="14">
        <f t="shared" si="15"/>
        <v>3012.7299999999996</v>
      </c>
      <c r="H33" s="14">
        <f t="shared" si="16"/>
        <v>14329.490000000002</v>
      </c>
      <c r="I33" s="3">
        <v>0.35</v>
      </c>
      <c r="J33" s="3">
        <v>0.06</v>
      </c>
      <c r="K33" s="9">
        <f t="shared" si="17"/>
        <v>753.53620999999976</v>
      </c>
      <c r="L33" s="9">
        <f t="shared" si="18"/>
        <v>859.76940000000002</v>
      </c>
      <c r="M33" s="15">
        <f t="shared" si="19"/>
        <v>741112.54370000004</v>
      </c>
      <c r="N33" s="9">
        <v>0</v>
      </c>
      <c r="R33" s="25"/>
    </row>
    <row r="34" spans="1:18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</row>
    <row r="35" spans="1:18" x14ac:dyDescent="0.2">
      <c r="A35" s="16"/>
      <c r="C35" s="12"/>
      <c r="D35" s="13"/>
      <c r="E35" s="13"/>
      <c r="F35" s="13"/>
      <c r="G35" s="14"/>
      <c r="H35" s="14"/>
      <c r="I35" s="14"/>
      <c r="J35" s="12"/>
      <c r="K35" s="12"/>
      <c r="L35" s="3"/>
      <c r="M35" s="3"/>
      <c r="N35" s="9"/>
      <c r="O35" s="15"/>
      <c r="P35" s="9"/>
    </row>
    <row r="36" spans="1:18" x14ac:dyDescent="0.2">
      <c r="A36" s="16"/>
      <c r="C36" s="12"/>
      <c r="D36" s="13"/>
      <c r="E36" s="13"/>
      <c r="F36" s="13"/>
      <c r="G36" s="14"/>
      <c r="H36" s="14"/>
      <c r="I36" s="14"/>
      <c r="J36" s="12"/>
      <c r="K36" s="12"/>
      <c r="L36" s="3"/>
      <c r="M36" s="3"/>
      <c r="N36" s="9"/>
      <c r="O36" s="15"/>
      <c r="P36" s="9"/>
    </row>
    <row r="37" spans="1:18" x14ac:dyDescent="0.2">
      <c r="C37" s="26" t="s">
        <v>36</v>
      </c>
      <c r="D37" s="27"/>
      <c r="E37" s="27"/>
      <c r="F37" s="27"/>
      <c r="G37" s="28"/>
      <c r="H37" s="28"/>
    </row>
    <row r="38" spans="1:18" x14ac:dyDescent="0.2">
      <c r="C38" s="26" t="s">
        <v>29</v>
      </c>
      <c r="D38" s="27"/>
      <c r="E38" s="27"/>
      <c r="F38" s="27"/>
      <c r="G38" s="28"/>
      <c r="H38" s="28"/>
    </row>
    <row r="39" spans="1:18" x14ac:dyDescent="0.2">
      <c r="C39" s="26" t="s">
        <v>37</v>
      </c>
      <c r="D39" s="27"/>
      <c r="E39" s="27"/>
      <c r="F39" s="27"/>
      <c r="G39" s="28"/>
      <c r="H39" s="28"/>
    </row>
    <row r="40" spans="1:18" x14ac:dyDescent="0.2">
      <c r="C40" s="15" t="s">
        <v>30</v>
      </c>
      <c r="D40" s="27"/>
      <c r="E40" s="27"/>
      <c r="F40" s="27"/>
      <c r="G40" s="28"/>
      <c r="H40" s="28"/>
    </row>
    <row r="41" spans="1:18" x14ac:dyDescent="0.2">
      <c r="C41" s="29"/>
      <c r="D41" s="27"/>
      <c r="E41" s="27"/>
      <c r="F41" s="27"/>
      <c r="G41" s="27"/>
      <c r="H41" s="27"/>
    </row>
    <row r="42" spans="1:18" x14ac:dyDescent="0.2">
      <c r="C42" s="15" t="s">
        <v>31</v>
      </c>
      <c r="D42" s="30" t="s">
        <v>32</v>
      </c>
      <c r="E42" s="28" t="s">
        <v>33</v>
      </c>
      <c r="F42" s="15" t="s">
        <v>34</v>
      </c>
      <c r="G42" s="31" t="s">
        <v>24</v>
      </c>
      <c r="H42" s="15" t="s">
        <v>35</v>
      </c>
    </row>
    <row r="43" spans="1:18" x14ac:dyDescent="0.2">
      <c r="C43" s="12">
        <v>2033858.4350000001</v>
      </c>
      <c r="D43" s="12">
        <v>8304</v>
      </c>
      <c r="E43" s="12">
        <v>11316.727308745832</v>
      </c>
      <c r="F43" s="12">
        <f>E43-D43</f>
        <v>3012.7273087458325</v>
      </c>
      <c r="G43" s="3">
        <v>0.35</v>
      </c>
      <c r="H43" s="12">
        <f>F43*G43</f>
        <v>1054.4545580610413</v>
      </c>
    </row>
    <row r="44" spans="1:18" ht="15" x14ac:dyDescent="0.35">
      <c r="E44" s="9"/>
      <c r="F44" s="9"/>
      <c r="G44" s="33" t="s">
        <v>42</v>
      </c>
      <c r="H44" s="32">
        <f>-H48*0.35</f>
        <v>-300.91928999999999</v>
      </c>
    </row>
    <row r="45" spans="1:18" x14ac:dyDescent="0.2">
      <c r="H45" s="12">
        <f>H43+H44</f>
        <v>753.53526806104128</v>
      </c>
    </row>
    <row r="46" spans="1:18" x14ac:dyDescent="0.2">
      <c r="H46" s="12"/>
    </row>
    <row r="47" spans="1:18" x14ac:dyDescent="0.2">
      <c r="C47" s="15" t="s">
        <v>38</v>
      </c>
      <c r="D47" s="27" t="s">
        <v>32</v>
      </c>
      <c r="E47" s="28" t="s">
        <v>39</v>
      </c>
      <c r="F47" s="15" t="s">
        <v>40</v>
      </c>
      <c r="G47" s="31" t="s">
        <v>25</v>
      </c>
      <c r="H47" s="15" t="s">
        <v>41</v>
      </c>
    </row>
    <row r="48" spans="1:18" x14ac:dyDescent="0.2">
      <c r="C48" s="12">
        <v>4067716.87</v>
      </c>
      <c r="D48" s="12">
        <f>D43</f>
        <v>8304</v>
      </c>
      <c r="E48" s="12">
        <v>22633.49</v>
      </c>
      <c r="F48" s="12">
        <f>E48-D48</f>
        <v>14329.490000000002</v>
      </c>
      <c r="G48" s="3">
        <v>0.06</v>
      </c>
      <c r="H48" s="12">
        <f>F48*G48</f>
        <v>859.76940000000002</v>
      </c>
    </row>
    <row r="49" spans="5:8" x14ac:dyDescent="0.2">
      <c r="E49" s="9"/>
      <c r="F49" s="9"/>
      <c r="H49" s="12"/>
    </row>
  </sheetData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2 of 7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55"/>
  <sheetViews>
    <sheetView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9</v>
      </c>
    </row>
    <row r="6" spans="1:16" x14ac:dyDescent="0.2">
      <c r="A6" s="18" t="s">
        <v>13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10">
        <v>897299</v>
      </c>
    </row>
    <row r="10" spans="1:16" x14ac:dyDescent="0.2">
      <c r="A10" s="34">
        <v>42072</v>
      </c>
      <c r="C10" s="36">
        <v>4556730</v>
      </c>
      <c r="D10" s="37">
        <v>9291</v>
      </c>
      <c r="E10" s="13">
        <v>11844.33</v>
      </c>
      <c r="F10" s="13">
        <v>23606.93</v>
      </c>
      <c r="G10" s="14">
        <f t="shared" ref="G10:G15" si="0">E10-D10</f>
        <v>2553.33</v>
      </c>
      <c r="H10" s="14">
        <f t="shared" ref="H10:H15" si="1">F10-D10</f>
        <v>14315.93</v>
      </c>
      <c r="I10" s="3">
        <v>0.35</v>
      </c>
      <c r="J10" s="3">
        <v>0.06</v>
      </c>
      <c r="K10" s="9">
        <f t="shared" ref="K10:K15" si="2">G10*I10-L10*I10</f>
        <v>593.03097000000002</v>
      </c>
      <c r="L10" s="9">
        <f t="shared" ref="L10:L15" si="3">H10*J10</f>
        <v>858.95579999999995</v>
      </c>
      <c r="M10" s="15">
        <f t="shared" ref="M10:M15" si="4">M9+K10+L10</f>
        <v>898750.98676999996</v>
      </c>
      <c r="N10" s="9">
        <v>13242</v>
      </c>
    </row>
    <row r="11" spans="1:16" x14ac:dyDescent="0.2">
      <c r="A11" s="35">
        <v>42095</v>
      </c>
      <c r="C11" s="36">
        <v>4556730</v>
      </c>
      <c r="D11" s="37">
        <v>9078</v>
      </c>
      <c r="E11" s="13">
        <v>11614.33</v>
      </c>
      <c r="F11" s="13">
        <v>23556.93</v>
      </c>
      <c r="G11" s="14">
        <f t="shared" si="0"/>
        <v>2536.33</v>
      </c>
      <c r="H11" s="14">
        <f t="shared" si="1"/>
        <v>14478.93</v>
      </c>
      <c r="I11" s="3">
        <v>0.35</v>
      </c>
      <c r="J11" s="3">
        <v>0.06</v>
      </c>
      <c r="K11" s="9">
        <f t="shared" si="2"/>
        <v>583.65796999999998</v>
      </c>
      <c r="L11" s="9">
        <f t="shared" si="3"/>
        <v>868.73580000000004</v>
      </c>
      <c r="M11" s="15">
        <f t="shared" si="4"/>
        <v>900203.38053999993</v>
      </c>
      <c r="N11" s="9">
        <v>13242</v>
      </c>
    </row>
    <row r="12" spans="1:16" x14ac:dyDescent="0.2">
      <c r="A12" s="35">
        <v>42125</v>
      </c>
      <c r="C12" s="36">
        <v>4556730</v>
      </c>
      <c r="D12" s="37">
        <v>9078</v>
      </c>
      <c r="E12" s="13">
        <v>11610.33</v>
      </c>
      <c r="F12" s="13">
        <v>23556.93</v>
      </c>
      <c r="G12" s="14">
        <f t="shared" si="0"/>
        <v>2532.33</v>
      </c>
      <c r="H12" s="14">
        <f t="shared" si="1"/>
        <v>14478.93</v>
      </c>
      <c r="I12" s="3">
        <v>0.35</v>
      </c>
      <c r="J12" s="3">
        <v>0.06</v>
      </c>
      <c r="K12" s="9">
        <f t="shared" si="2"/>
        <v>582.25796999999989</v>
      </c>
      <c r="L12" s="9">
        <f t="shared" si="3"/>
        <v>868.73580000000004</v>
      </c>
      <c r="M12" s="15">
        <f t="shared" si="4"/>
        <v>901654.37430999998</v>
      </c>
      <c r="N12" s="9">
        <v>13242</v>
      </c>
    </row>
    <row r="13" spans="1:16" x14ac:dyDescent="0.2">
      <c r="A13" s="35">
        <v>42156</v>
      </c>
      <c r="C13" s="36">
        <v>4556730</v>
      </c>
      <c r="D13" s="37">
        <v>9078</v>
      </c>
      <c r="E13" s="13">
        <v>11612.33</v>
      </c>
      <c r="F13" s="13">
        <v>23556.93</v>
      </c>
      <c r="G13" s="14">
        <f t="shared" si="0"/>
        <v>2534.33</v>
      </c>
      <c r="H13" s="14">
        <f t="shared" si="1"/>
        <v>14478.93</v>
      </c>
      <c r="I13" s="3">
        <v>0.35</v>
      </c>
      <c r="J13" s="3">
        <v>0.06</v>
      </c>
      <c r="K13" s="9">
        <f t="shared" si="2"/>
        <v>582.95796999999993</v>
      </c>
      <c r="L13" s="9">
        <f t="shared" si="3"/>
        <v>868.73580000000004</v>
      </c>
      <c r="M13" s="15">
        <f t="shared" si="4"/>
        <v>903106.06808</v>
      </c>
      <c r="N13" s="9">
        <v>13242</v>
      </c>
    </row>
    <row r="14" spans="1:16" x14ac:dyDescent="0.2">
      <c r="A14" s="35">
        <v>42186</v>
      </c>
      <c r="C14" s="36">
        <v>4556730</v>
      </c>
      <c r="D14" s="37">
        <v>9078</v>
      </c>
      <c r="E14" s="13">
        <v>11614.33</v>
      </c>
      <c r="F14" s="13">
        <v>23556.93</v>
      </c>
      <c r="G14" s="14">
        <f t="shared" si="0"/>
        <v>2536.33</v>
      </c>
      <c r="H14" s="14">
        <f t="shared" si="1"/>
        <v>14478.93</v>
      </c>
      <c r="I14" s="3">
        <v>0.35</v>
      </c>
      <c r="J14" s="3">
        <v>0.06</v>
      </c>
      <c r="K14" s="9">
        <f t="shared" si="2"/>
        <v>583.65796999999998</v>
      </c>
      <c r="L14" s="9">
        <f t="shared" si="3"/>
        <v>868.73580000000004</v>
      </c>
      <c r="M14" s="15">
        <f t="shared" si="4"/>
        <v>904558.46184999996</v>
      </c>
      <c r="N14" s="9">
        <v>0</v>
      </c>
    </row>
    <row r="15" spans="1:16" x14ac:dyDescent="0.2">
      <c r="A15" s="35">
        <v>42217</v>
      </c>
      <c r="C15" s="36">
        <v>4556730</v>
      </c>
      <c r="D15" s="37">
        <v>9078</v>
      </c>
      <c r="E15" s="13">
        <v>11612.33</v>
      </c>
      <c r="F15" s="13">
        <v>23556.93</v>
      </c>
      <c r="G15" s="14">
        <f t="shared" si="0"/>
        <v>2534.33</v>
      </c>
      <c r="H15" s="14">
        <f t="shared" si="1"/>
        <v>14478.93</v>
      </c>
      <c r="I15" s="3">
        <v>0.35</v>
      </c>
      <c r="J15" s="3">
        <v>0.06</v>
      </c>
      <c r="K15" s="9">
        <f t="shared" si="2"/>
        <v>582.95796999999993</v>
      </c>
      <c r="L15" s="9">
        <f t="shared" si="3"/>
        <v>868.73580000000004</v>
      </c>
      <c r="M15" s="15">
        <f t="shared" si="4"/>
        <v>906010.15561999998</v>
      </c>
      <c r="N15" s="9">
        <v>0</v>
      </c>
    </row>
    <row r="16" spans="1:16" x14ac:dyDescent="0.2">
      <c r="A16" s="34">
        <v>42256</v>
      </c>
      <c r="C16" s="36">
        <v>4556730</v>
      </c>
      <c r="D16" s="37">
        <v>9078</v>
      </c>
      <c r="E16" s="13">
        <v>11613.33</v>
      </c>
      <c r="F16" s="13">
        <v>23556.93</v>
      </c>
      <c r="G16" s="14">
        <f t="shared" ref="G16:G21" si="5">E16-D16</f>
        <v>2535.33</v>
      </c>
      <c r="H16" s="14">
        <f t="shared" ref="H16:H21" si="6">F16-D16</f>
        <v>14478.93</v>
      </c>
      <c r="I16" s="3">
        <v>0.35</v>
      </c>
      <c r="J16" s="3">
        <v>0.06</v>
      </c>
      <c r="K16" s="9">
        <f t="shared" ref="K16:K21" si="7">G16*I16-L16*I16</f>
        <v>583.30796999999984</v>
      </c>
      <c r="L16" s="9">
        <f t="shared" ref="L16:L21" si="8">H16*J16</f>
        <v>868.73580000000004</v>
      </c>
      <c r="M16" s="15">
        <f>M15+K16+L16</f>
        <v>907462.19938999997</v>
      </c>
      <c r="N16" s="9">
        <v>0</v>
      </c>
    </row>
    <row r="17" spans="1:18" x14ac:dyDescent="0.2">
      <c r="A17" s="35">
        <v>42278</v>
      </c>
      <c r="C17" s="36">
        <v>4556730</v>
      </c>
      <c r="D17" s="37">
        <v>9078</v>
      </c>
      <c r="E17" s="13">
        <v>11610.33</v>
      </c>
      <c r="F17" s="13">
        <v>23556.93</v>
      </c>
      <c r="G17" s="14">
        <f t="shared" si="5"/>
        <v>2532.33</v>
      </c>
      <c r="H17" s="14">
        <f t="shared" si="6"/>
        <v>14478.93</v>
      </c>
      <c r="I17" s="3">
        <v>0.35</v>
      </c>
      <c r="J17" s="3">
        <v>0.06</v>
      </c>
      <c r="K17" s="9">
        <f t="shared" si="7"/>
        <v>582.25796999999989</v>
      </c>
      <c r="L17" s="9">
        <f t="shared" si="8"/>
        <v>868.73580000000004</v>
      </c>
      <c r="M17" s="15">
        <f t="shared" ref="M17:M21" si="9">M16+K17+L17</f>
        <v>908913.19316000002</v>
      </c>
      <c r="N17" s="9">
        <v>0</v>
      </c>
    </row>
    <row r="18" spans="1:18" x14ac:dyDescent="0.2">
      <c r="A18" s="35">
        <v>42309</v>
      </c>
      <c r="C18" s="36">
        <v>4556730</v>
      </c>
      <c r="D18" s="37">
        <v>9078</v>
      </c>
      <c r="E18" s="13">
        <v>11613.33</v>
      </c>
      <c r="F18" s="13">
        <v>23556.93</v>
      </c>
      <c r="G18" s="14">
        <f t="shared" si="5"/>
        <v>2535.33</v>
      </c>
      <c r="H18" s="14">
        <f t="shared" si="6"/>
        <v>14478.93</v>
      </c>
      <c r="I18" s="3">
        <v>0.35</v>
      </c>
      <c r="J18" s="3">
        <v>0.06</v>
      </c>
      <c r="K18" s="9">
        <f t="shared" si="7"/>
        <v>583.30796999999984</v>
      </c>
      <c r="L18" s="9">
        <f t="shared" si="8"/>
        <v>868.73580000000004</v>
      </c>
      <c r="M18" s="15">
        <f t="shared" si="9"/>
        <v>910365.23693000001</v>
      </c>
      <c r="N18" s="9">
        <v>0</v>
      </c>
    </row>
    <row r="19" spans="1:18" x14ac:dyDescent="0.2">
      <c r="A19" s="35">
        <v>42339</v>
      </c>
      <c r="C19" s="36">
        <v>4556730</v>
      </c>
      <c r="D19" s="37">
        <v>9078</v>
      </c>
      <c r="E19" s="13">
        <v>-20989.08</v>
      </c>
      <c r="F19" s="13">
        <v>-27413.78</v>
      </c>
      <c r="G19" s="14">
        <f t="shared" si="5"/>
        <v>-30067.08</v>
      </c>
      <c r="H19" s="14">
        <f t="shared" si="6"/>
        <v>-36491.78</v>
      </c>
      <c r="I19" s="3">
        <v>0.35</v>
      </c>
      <c r="J19" s="3">
        <v>0.06</v>
      </c>
      <c r="K19" s="9">
        <f t="shared" si="7"/>
        <v>-9757.1506199999985</v>
      </c>
      <c r="L19" s="9">
        <f t="shared" si="8"/>
        <v>-2189.5067999999997</v>
      </c>
      <c r="M19" s="15">
        <f t="shared" si="9"/>
        <v>898418.57951000007</v>
      </c>
      <c r="N19" s="9">
        <v>0</v>
      </c>
    </row>
    <row r="20" spans="1:18" x14ac:dyDescent="0.2">
      <c r="A20" s="35">
        <v>42370</v>
      </c>
      <c r="C20" s="36">
        <v>4556730</v>
      </c>
      <c r="D20" s="37">
        <v>9078</v>
      </c>
      <c r="E20" s="13">
        <v>10798</v>
      </c>
      <c r="F20" s="13">
        <v>21594.01</v>
      </c>
      <c r="G20" s="14">
        <f t="shared" si="5"/>
        <v>1720</v>
      </c>
      <c r="H20" s="14">
        <f t="shared" si="6"/>
        <v>12516.009999999998</v>
      </c>
      <c r="I20" s="3">
        <v>0.35</v>
      </c>
      <c r="J20" s="3">
        <v>0.06</v>
      </c>
      <c r="K20" s="9">
        <f t="shared" si="7"/>
        <v>339.16379000000006</v>
      </c>
      <c r="L20" s="9">
        <f t="shared" si="8"/>
        <v>750.96059999999989</v>
      </c>
      <c r="M20" s="15">
        <f t="shared" si="9"/>
        <v>899508.70390000008</v>
      </c>
      <c r="N20" s="9">
        <v>0</v>
      </c>
    </row>
    <row r="21" spans="1:18" x14ac:dyDescent="0.2">
      <c r="A21" s="35">
        <v>42401</v>
      </c>
      <c r="C21" s="36">
        <v>4556730</v>
      </c>
      <c r="D21" s="37">
        <v>9078</v>
      </c>
      <c r="E21" s="13">
        <v>10798</v>
      </c>
      <c r="F21" s="13">
        <v>21594.01</v>
      </c>
      <c r="G21" s="14">
        <f t="shared" si="5"/>
        <v>1720</v>
      </c>
      <c r="H21" s="14">
        <f t="shared" si="6"/>
        <v>12516.009999999998</v>
      </c>
      <c r="I21" s="3">
        <v>0.35</v>
      </c>
      <c r="J21" s="3">
        <v>0.06</v>
      </c>
      <c r="K21" s="9">
        <f t="shared" si="7"/>
        <v>339.16379000000006</v>
      </c>
      <c r="L21" s="9">
        <f t="shared" si="8"/>
        <v>750.96059999999989</v>
      </c>
      <c r="M21" s="15">
        <f t="shared" si="9"/>
        <v>900598.82829000009</v>
      </c>
      <c r="N21" s="9">
        <v>0</v>
      </c>
    </row>
    <row r="22" spans="1:18" x14ac:dyDescent="0.2">
      <c r="A22" s="34">
        <v>42438</v>
      </c>
      <c r="C22" s="36">
        <v>4556730</v>
      </c>
      <c r="D22" s="37">
        <v>9078</v>
      </c>
      <c r="E22" s="13">
        <v>10797</v>
      </c>
      <c r="F22" s="13">
        <v>21594.01</v>
      </c>
      <c r="G22" s="14">
        <f t="shared" ref="G22:G27" si="10">E22-D22</f>
        <v>1719</v>
      </c>
      <c r="H22" s="14">
        <f t="shared" ref="H22:H27" si="11">F22-D22</f>
        <v>12516.009999999998</v>
      </c>
      <c r="I22" s="3">
        <v>0.35</v>
      </c>
      <c r="J22" s="3">
        <v>0.06</v>
      </c>
      <c r="K22" s="9">
        <f t="shared" ref="K22:K27" si="12">G22*I22-L22*I22</f>
        <v>338.81379000000004</v>
      </c>
      <c r="L22" s="9">
        <f t="shared" ref="L22:L27" si="13">H22*J22</f>
        <v>750.96059999999989</v>
      </c>
      <c r="M22" s="15">
        <f>M21+K22+L22</f>
        <v>901688.60268000013</v>
      </c>
      <c r="N22" s="9">
        <v>0</v>
      </c>
    </row>
    <row r="23" spans="1:18" x14ac:dyDescent="0.2">
      <c r="A23" s="35">
        <v>42461</v>
      </c>
      <c r="C23" s="36">
        <v>4556730</v>
      </c>
      <c r="D23" s="37">
        <v>9078</v>
      </c>
      <c r="E23" s="13">
        <v>10798</v>
      </c>
      <c r="F23" s="13">
        <v>21594.01</v>
      </c>
      <c r="G23" s="14">
        <f t="shared" si="10"/>
        <v>1720</v>
      </c>
      <c r="H23" s="14">
        <f t="shared" si="11"/>
        <v>12516.009999999998</v>
      </c>
      <c r="I23" s="3">
        <v>0.35</v>
      </c>
      <c r="J23" s="3">
        <v>0.06</v>
      </c>
      <c r="K23" s="9">
        <f t="shared" si="12"/>
        <v>339.16379000000006</v>
      </c>
      <c r="L23" s="9">
        <f t="shared" si="13"/>
        <v>750.96059999999989</v>
      </c>
      <c r="M23" s="15">
        <f t="shared" ref="M23:M27" si="14">M22+K23+L23</f>
        <v>902778.72707000014</v>
      </c>
      <c r="N23" s="9">
        <v>0</v>
      </c>
    </row>
    <row r="24" spans="1:18" x14ac:dyDescent="0.2">
      <c r="A24" s="35">
        <v>42491</v>
      </c>
      <c r="C24" s="36">
        <v>4556730</v>
      </c>
      <c r="D24" s="37">
        <v>9078</v>
      </c>
      <c r="E24" s="13">
        <v>10797</v>
      </c>
      <c r="F24" s="13">
        <v>21594.01</v>
      </c>
      <c r="G24" s="14">
        <f t="shared" si="10"/>
        <v>1719</v>
      </c>
      <c r="H24" s="14">
        <f t="shared" si="11"/>
        <v>12516.009999999998</v>
      </c>
      <c r="I24" s="3">
        <v>0.35</v>
      </c>
      <c r="J24" s="3">
        <v>0.06</v>
      </c>
      <c r="K24" s="9">
        <f t="shared" si="12"/>
        <v>338.81379000000004</v>
      </c>
      <c r="L24" s="9">
        <f t="shared" si="13"/>
        <v>750.96059999999989</v>
      </c>
      <c r="M24" s="15">
        <f t="shared" si="14"/>
        <v>903868.50146000017</v>
      </c>
      <c r="N24" s="9">
        <v>0</v>
      </c>
    </row>
    <row r="25" spans="1:18" x14ac:dyDescent="0.2">
      <c r="A25" s="35">
        <v>42522</v>
      </c>
      <c r="C25" s="36">
        <v>4556730</v>
      </c>
      <c r="D25" s="37">
        <v>9078</v>
      </c>
      <c r="E25" s="13">
        <v>10798</v>
      </c>
      <c r="F25" s="13">
        <v>21594.01</v>
      </c>
      <c r="G25" s="14">
        <f t="shared" si="10"/>
        <v>1720</v>
      </c>
      <c r="H25" s="14">
        <f t="shared" si="11"/>
        <v>12516.009999999998</v>
      </c>
      <c r="I25" s="3">
        <v>0.35</v>
      </c>
      <c r="J25" s="3">
        <v>0.06</v>
      </c>
      <c r="K25" s="9">
        <f t="shared" si="12"/>
        <v>339.16379000000006</v>
      </c>
      <c r="L25" s="9">
        <f t="shared" si="13"/>
        <v>750.96059999999989</v>
      </c>
      <c r="M25" s="15">
        <f t="shared" si="14"/>
        <v>904958.62585000019</v>
      </c>
      <c r="N25" s="9">
        <v>0</v>
      </c>
    </row>
    <row r="26" spans="1:18" x14ac:dyDescent="0.2">
      <c r="A26" s="35">
        <v>42552</v>
      </c>
      <c r="C26" s="36">
        <v>4556730</v>
      </c>
      <c r="D26" s="37">
        <v>9078</v>
      </c>
      <c r="E26" s="13">
        <v>10798</v>
      </c>
      <c r="F26" s="13">
        <v>21594.01</v>
      </c>
      <c r="G26" s="14">
        <f t="shared" si="10"/>
        <v>1720</v>
      </c>
      <c r="H26" s="14">
        <f t="shared" si="11"/>
        <v>12516.009999999998</v>
      </c>
      <c r="I26" s="3">
        <v>0.35</v>
      </c>
      <c r="J26" s="3">
        <v>0.06</v>
      </c>
      <c r="K26" s="9">
        <f t="shared" si="12"/>
        <v>339.16379000000006</v>
      </c>
      <c r="L26" s="9">
        <f t="shared" si="13"/>
        <v>750.96059999999989</v>
      </c>
      <c r="M26" s="15">
        <f t="shared" si="14"/>
        <v>906048.7502400002</v>
      </c>
      <c r="N26" s="9">
        <v>0</v>
      </c>
    </row>
    <row r="27" spans="1:18" x14ac:dyDescent="0.2">
      <c r="A27" s="35">
        <v>42583</v>
      </c>
      <c r="C27" s="36">
        <v>4556730</v>
      </c>
      <c r="D27" s="37">
        <v>9078</v>
      </c>
      <c r="E27" s="13">
        <v>10797</v>
      </c>
      <c r="F27" s="13">
        <v>21594.01</v>
      </c>
      <c r="G27" s="14">
        <f t="shared" si="10"/>
        <v>1719</v>
      </c>
      <c r="H27" s="14">
        <f t="shared" si="11"/>
        <v>12516.009999999998</v>
      </c>
      <c r="I27" s="3">
        <v>0.35</v>
      </c>
      <c r="J27" s="3">
        <v>0.06</v>
      </c>
      <c r="K27" s="9">
        <f t="shared" si="12"/>
        <v>338.81379000000004</v>
      </c>
      <c r="L27" s="9">
        <f t="shared" si="13"/>
        <v>750.96059999999989</v>
      </c>
      <c r="M27" s="15">
        <f t="shared" si="14"/>
        <v>907138.52463000023</v>
      </c>
      <c r="N27" s="9">
        <v>0</v>
      </c>
    </row>
    <row r="28" spans="1:18" x14ac:dyDescent="0.2">
      <c r="A28" s="21">
        <v>42622</v>
      </c>
      <c r="C28" s="12">
        <v>4556730</v>
      </c>
      <c r="D28" s="13">
        <v>9078</v>
      </c>
      <c r="E28" s="13">
        <v>10798</v>
      </c>
      <c r="F28" s="13">
        <v>21594.01</v>
      </c>
      <c r="G28" s="14">
        <f t="shared" ref="G28:G33" si="15">E28-D28</f>
        <v>1720</v>
      </c>
      <c r="H28" s="14">
        <f t="shared" ref="H28:H33" si="16">F28-D28</f>
        <v>12516.009999999998</v>
      </c>
      <c r="I28" s="3">
        <v>0.35</v>
      </c>
      <c r="J28" s="3">
        <v>0.06</v>
      </c>
      <c r="K28" s="9">
        <f t="shared" ref="K28:K33" si="17">G28*I28-L28*I28</f>
        <v>339.16379000000006</v>
      </c>
      <c r="L28" s="9">
        <f t="shared" ref="L28:L33" si="18">H28*J28</f>
        <v>750.96059999999989</v>
      </c>
      <c r="M28" s="15">
        <f>M27+K28+L28</f>
        <v>908228.64902000024</v>
      </c>
      <c r="N28" s="9">
        <v>0</v>
      </c>
      <c r="Q28" s="9"/>
      <c r="R28" s="25"/>
    </row>
    <row r="29" spans="1:18" x14ac:dyDescent="0.2">
      <c r="A29" s="20">
        <v>42644</v>
      </c>
      <c r="C29" s="12">
        <v>4556730</v>
      </c>
      <c r="D29" s="13">
        <v>9078</v>
      </c>
      <c r="E29" s="13">
        <v>10798</v>
      </c>
      <c r="F29" s="13">
        <v>21594.01</v>
      </c>
      <c r="G29" s="14">
        <f t="shared" si="15"/>
        <v>1720</v>
      </c>
      <c r="H29" s="14">
        <f t="shared" si="16"/>
        <v>12516.009999999998</v>
      </c>
      <c r="I29" s="3">
        <v>0.35</v>
      </c>
      <c r="J29" s="3">
        <v>0.06</v>
      </c>
      <c r="K29" s="9">
        <f t="shared" si="17"/>
        <v>339.16379000000006</v>
      </c>
      <c r="L29" s="9">
        <f t="shared" si="18"/>
        <v>750.96059999999989</v>
      </c>
      <c r="M29" s="15">
        <f t="shared" ref="M29:M33" si="19">M28+K29+L29</f>
        <v>909318.77341000026</v>
      </c>
      <c r="N29" s="9">
        <v>0</v>
      </c>
      <c r="Q29" s="9"/>
      <c r="R29" s="25"/>
    </row>
    <row r="30" spans="1:18" x14ac:dyDescent="0.2">
      <c r="A30" s="20">
        <v>42675</v>
      </c>
      <c r="C30" s="12">
        <v>4556730</v>
      </c>
      <c r="D30" s="13">
        <v>9078</v>
      </c>
      <c r="E30" s="13">
        <v>10796</v>
      </c>
      <c r="F30" s="13">
        <v>21594.01</v>
      </c>
      <c r="G30" s="14">
        <f t="shared" si="15"/>
        <v>1718</v>
      </c>
      <c r="H30" s="14">
        <f t="shared" si="16"/>
        <v>12516.009999999998</v>
      </c>
      <c r="I30" s="3">
        <v>0.35</v>
      </c>
      <c r="J30" s="3">
        <v>0.06</v>
      </c>
      <c r="K30" s="9">
        <f t="shared" si="17"/>
        <v>338.46379000000002</v>
      </c>
      <c r="L30" s="9">
        <f t="shared" si="18"/>
        <v>750.96059999999989</v>
      </c>
      <c r="M30" s="15">
        <f t="shared" si="19"/>
        <v>910408.1978000002</v>
      </c>
      <c r="N30" s="9">
        <v>0</v>
      </c>
      <c r="R30" s="25"/>
    </row>
    <row r="31" spans="1:18" x14ac:dyDescent="0.2">
      <c r="A31" s="20">
        <v>42705</v>
      </c>
      <c r="C31" s="12">
        <v>4556730</v>
      </c>
      <c r="D31" s="13">
        <v>9078</v>
      </c>
      <c r="E31" s="13">
        <v>10797</v>
      </c>
      <c r="F31" s="13">
        <v>21594.01</v>
      </c>
      <c r="G31" s="14">
        <f t="shared" si="15"/>
        <v>1719</v>
      </c>
      <c r="H31" s="14">
        <f t="shared" si="16"/>
        <v>12516.009999999998</v>
      </c>
      <c r="I31" s="3">
        <v>0.35</v>
      </c>
      <c r="J31" s="3">
        <v>0.06</v>
      </c>
      <c r="K31" s="9">
        <f t="shared" si="17"/>
        <v>338.81379000000004</v>
      </c>
      <c r="L31" s="9">
        <f t="shared" si="18"/>
        <v>750.96059999999989</v>
      </c>
      <c r="M31" s="15">
        <f t="shared" si="19"/>
        <v>911497.97219000023</v>
      </c>
      <c r="N31" s="9">
        <v>0</v>
      </c>
      <c r="R31" s="25"/>
    </row>
    <row r="32" spans="1:18" x14ac:dyDescent="0.2">
      <c r="A32" s="20">
        <v>42736</v>
      </c>
      <c r="C32" s="12">
        <v>4556730</v>
      </c>
      <c r="D32" s="13">
        <v>9078</v>
      </c>
      <c r="E32" s="13">
        <v>9988.17</v>
      </c>
      <c r="F32" s="13">
        <v>19976.330000000002</v>
      </c>
      <c r="G32" s="14">
        <f t="shared" si="15"/>
        <v>910.17000000000007</v>
      </c>
      <c r="H32" s="14">
        <f t="shared" si="16"/>
        <v>10898.330000000002</v>
      </c>
      <c r="I32" s="3">
        <v>0.35</v>
      </c>
      <c r="J32" s="3">
        <v>0.06</v>
      </c>
      <c r="K32" s="9">
        <f t="shared" si="17"/>
        <v>89.694570000000027</v>
      </c>
      <c r="L32" s="9">
        <f t="shared" si="18"/>
        <v>653.89980000000003</v>
      </c>
      <c r="M32" s="15">
        <f t="shared" si="19"/>
        <v>912241.5665600003</v>
      </c>
      <c r="N32" s="9">
        <v>0</v>
      </c>
      <c r="R32" s="25"/>
    </row>
    <row r="33" spans="1:18" x14ac:dyDescent="0.2">
      <c r="A33" s="20">
        <v>42767</v>
      </c>
      <c r="C33" s="12">
        <v>4556730</v>
      </c>
      <c r="D33" s="13">
        <v>9078</v>
      </c>
      <c r="E33" s="13">
        <v>9990.17</v>
      </c>
      <c r="F33" s="13">
        <v>19976.330000000002</v>
      </c>
      <c r="G33" s="14">
        <f t="shared" si="15"/>
        <v>912.17000000000007</v>
      </c>
      <c r="H33" s="14">
        <f t="shared" si="16"/>
        <v>10898.330000000002</v>
      </c>
      <c r="I33" s="3">
        <v>0.35</v>
      </c>
      <c r="J33" s="3">
        <v>0.06</v>
      </c>
      <c r="K33" s="9">
        <f t="shared" si="17"/>
        <v>90.394570000000016</v>
      </c>
      <c r="L33" s="9">
        <f t="shared" si="18"/>
        <v>653.89980000000003</v>
      </c>
      <c r="M33" s="15">
        <f t="shared" si="19"/>
        <v>912985.86093000032</v>
      </c>
      <c r="N33" s="9">
        <v>0</v>
      </c>
      <c r="R33" s="25"/>
    </row>
    <row r="34" spans="1:18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</row>
    <row r="35" spans="1:18" x14ac:dyDescent="0.2">
      <c r="A35" s="38" t="s">
        <v>48</v>
      </c>
      <c r="C35" s="36" t="s">
        <v>49</v>
      </c>
      <c r="D35" s="37"/>
      <c r="E35" s="39"/>
      <c r="F35" s="36"/>
      <c r="G35" s="3"/>
      <c r="H35" s="9"/>
      <c r="I35" s="15"/>
      <c r="J35" s="9"/>
      <c r="K35" s="12"/>
      <c r="L35" s="3"/>
      <c r="M35" s="3"/>
      <c r="N35" s="9"/>
      <c r="O35" s="15"/>
      <c r="P35" s="9"/>
    </row>
    <row r="36" spans="1:18" x14ac:dyDescent="0.2">
      <c r="A36" s="38"/>
      <c r="C36" s="36" t="s">
        <v>50</v>
      </c>
      <c r="D36" s="37"/>
      <c r="E36" s="39"/>
      <c r="F36" s="36"/>
      <c r="G36" s="3"/>
      <c r="H36" s="9"/>
      <c r="I36" s="15"/>
      <c r="J36" s="9"/>
      <c r="K36" s="12"/>
      <c r="L36" s="3"/>
      <c r="M36" s="3"/>
      <c r="N36" s="9"/>
      <c r="O36" s="15"/>
      <c r="P36" s="9"/>
    </row>
    <row r="37" spans="1:18" x14ac:dyDescent="0.2">
      <c r="A37" s="38"/>
      <c r="C37" s="36" t="s">
        <v>51</v>
      </c>
      <c r="D37" s="37"/>
      <c r="E37" s="39"/>
      <c r="F37" s="36"/>
      <c r="G37" s="3"/>
      <c r="H37" s="9"/>
      <c r="I37" s="15"/>
      <c r="J37" s="9"/>
    </row>
    <row r="38" spans="1:18" x14ac:dyDescent="0.2">
      <c r="A38" s="16"/>
      <c r="C38" s="12"/>
      <c r="D38" s="13"/>
      <c r="E38" s="13"/>
      <c r="F38" s="13"/>
      <c r="G38" s="14"/>
      <c r="H38" s="14"/>
      <c r="I38" s="14"/>
      <c r="J38" s="12"/>
    </row>
    <row r="39" spans="1:18" x14ac:dyDescent="0.2">
      <c r="C39" s="26" t="s">
        <v>43</v>
      </c>
      <c r="D39" s="27"/>
      <c r="E39" s="27"/>
      <c r="F39" s="27"/>
      <c r="G39" s="28"/>
      <c r="H39" s="28"/>
    </row>
    <row r="40" spans="1:18" x14ac:dyDescent="0.2">
      <c r="C40" s="26" t="s">
        <v>29</v>
      </c>
      <c r="D40" s="27"/>
      <c r="E40" s="27"/>
      <c r="F40" s="27"/>
      <c r="G40" s="28"/>
      <c r="H40" s="28"/>
    </row>
    <row r="41" spans="1:18" x14ac:dyDescent="0.2">
      <c r="C41" s="26" t="s">
        <v>37</v>
      </c>
      <c r="D41" s="27"/>
      <c r="E41" s="27"/>
      <c r="F41" s="27"/>
      <c r="G41" s="28"/>
      <c r="H41" s="28"/>
    </row>
    <row r="42" spans="1:18" x14ac:dyDescent="0.2">
      <c r="C42" s="15" t="s">
        <v>30</v>
      </c>
      <c r="D42" s="27"/>
      <c r="E42" s="27"/>
      <c r="F42" s="27"/>
      <c r="G42" s="28"/>
      <c r="H42" s="28"/>
    </row>
    <row r="43" spans="1:18" x14ac:dyDescent="0.2">
      <c r="C43" s="29"/>
      <c r="D43" s="27"/>
      <c r="E43" s="27"/>
      <c r="F43" s="27"/>
      <c r="G43" s="27"/>
      <c r="H43" s="27"/>
    </row>
    <row r="44" spans="1:18" x14ac:dyDescent="0.2">
      <c r="C44" s="15" t="s">
        <v>31</v>
      </c>
      <c r="D44" s="30" t="s">
        <v>32</v>
      </c>
      <c r="E44" s="28" t="s">
        <v>33</v>
      </c>
      <c r="F44" s="15" t="s">
        <v>34</v>
      </c>
      <c r="G44" s="31" t="s">
        <v>24</v>
      </c>
      <c r="H44" s="15" t="s">
        <v>35</v>
      </c>
    </row>
    <row r="45" spans="1:18" x14ac:dyDescent="0.2">
      <c r="C45" s="12">
        <v>2318135.87</v>
      </c>
      <c r="D45" s="12">
        <v>9078</v>
      </c>
      <c r="E45" s="12">
        <v>10210</v>
      </c>
      <c r="F45" s="12">
        <f>E45-D45</f>
        <v>1132</v>
      </c>
      <c r="G45" s="3">
        <v>0.35</v>
      </c>
      <c r="H45" s="12">
        <f>F45*G45</f>
        <v>396.2</v>
      </c>
    </row>
    <row r="46" spans="1:18" ht="15" x14ac:dyDescent="0.35">
      <c r="C46" s="12">
        <v>-39770.789999999921</v>
      </c>
      <c r="E46" s="32">
        <v>-220</v>
      </c>
      <c r="F46" s="32">
        <f>E46</f>
        <v>-220</v>
      </c>
      <c r="G46" s="3">
        <v>0.35</v>
      </c>
      <c r="H46" s="32">
        <f>F46*G46</f>
        <v>-77</v>
      </c>
    </row>
    <row r="47" spans="1:18" x14ac:dyDescent="0.2">
      <c r="E47" s="9">
        <f>SUM(E45:E46)</f>
        <v>9990</v>
      </c>
      <c r="F47" s="9">
        <f>SUM(F45:F46)</f>
        <v>912</v>
      </c>
      <c r="G47" s="33" t="s">
        <v>44</v>
      </c>
      <c r="H47" s="9">
        <f>SUM(H45:H46)</f>
        <v>319.2</v>
      </c>
    </row>
    <row r="48" spans="1:18" ht="15" x14ac:dyDescent="0.35">
      <c r="E48" s="9"/>
      <c r="F48" s="9"/>
      <c r="G48" s="33" t="s">
        <v>42</v>
      </c>
      <c r="H48" s="32">
        <f>-H54*0.35</f>
        <v>-228.86497183095</v>
      </c>
    </row>
    <row r="49" spans="3:8" x14ac:dyDescent="0.2">
      <c r="H49" s="9">
        <f>H47+H48</f>
        <v>90.335028169049991</v>
      </c>
    </row>
    <row r="50" spans="3:8" x14ac:dyDescent="0.2">
      <c r="H50" s="9"/>
    </row>
    <row r="51" spans="3:8" x14ac:dyDescent="0.2">
      <c r="C51" s="15" t="s">
        <v>38</v>
      </c>
      <c r="D51" s="27" t="s">
        <v>32</v>
      </c>
      <c r="E51" s="28" t="s">
        <v>39</v>
      </c>
      <c r="F51" s="15" t="s">
        <v>40</v>
      </c>
      <c r="G51" s="31" t="s">
        <v>25</v>
      </c>
      <c r="H51" s="15" t="s">
        <v>41</v>
      </c>
    </row>
    <row r="52" spans="3:8" x14ac:dyDescent="0.2">
      <c r="C52" s="12">
        <v>4636272</v>
      </c>
      <c r="D52" s="12">
        <f>D45</f>
        <v>9078</v>
      </c>
      <c r="E52" s="12">
        <v>20418.9146</v>
      </c>
      <c r="F52" s="12">
        <f>E52-D52</f>
        <v>11340.9146</v>
      </c>
      <c r="G52" s="3">
        <v>0.06</v>
      </c>
      <c r="H52" s="12">
        <f>F52*G52</f>
        <v>680.45487600000001</v>
      </c>
    </row>
    <row r="53" spans="3:8" ht="15" x14ac:dyDescent="0.35">
      <c r="C53" s="12">
        <v>-79541.579999999842</v>
      </c>
      <c r="D53" s="12"/>
      <c r="E53" s="32">
        <v>-442.58260804999912</v>
      </c>
      <c r="F53" s="32">
        <f>E53</f>
        <v>-442.58260804999912</v>
      </c>
      <c r="G53" s="3">
        <v>0.06</v>
      </c>
      <c r="H53" s="32">
        <f>F53*G53</f>
        <v>-26.554956482999945</v>
      </c>
    </row>
    <row r="54" spans="3:8" x14ac:dyDescent="0.2">
      <c r="E54" s="9">
        <f>SUM(E52:E53)</f>
        <v>19976.331991950003</v>
      </c>
      <c r="F54" s="9">
        <f>SUM(F52:F53)</f>
        <v>10898.331991950001</v>
      </c>
      <c r="H54" s="9">
        <f>SUM(H52:H53)</f>
        <v>653.89991951700006</v>
      </c>
    </row>
    <row r="55" spans="3:8" x14ac:dyDescent="0.2">
      <c r="H55" s="9"/>
    </row>
  </sheetData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3 of 7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97"/>
  <sheetViews>
    <sheetView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4" customWidth="1"/>
    <col min="4" max="4" width="12.7109375" customWidth="1"/>
    <col min="5" max="5" width="16.710937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12</v>
      </c>
    </row>
    <row r="6" spans="1:16" x14ac:dyDescent="0.2">
      <c r="A6" s="18" t="s">
        <v>11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10">
        <v>57957313</v>
      </c>
    </row>
    <row r="10" spans="1:16" x14ac:dyDescent="0.2">
      <c r="A10" s="34">
        <v>42072</v>
      </c>
      <c r="C10" s="36">
        <v>328596413</v>
      </c>
      <c r="D10" s="37">
        <v>570219</v>
      </c>
      <c r="E10" s="13">
        <v>1593404.04</v>
      </c>
      <c r="F10" s="13">
        <v>3101640.73</v>
      </c>
      <c r="G10" s="14">
        <f t="shared" ref="G10:G27" si="0">E10-D10</f>
        <v>1023185.04</v>
      </c>
      <c r="H10" s="14">
        <f t="shared" ref="H10:H27" si="1">F10-D10</f>
        <v>2531421.73</v>
      </c>
      <c r="I10" s="3">
        <v>0.35</v>
      </c>
      <c r="J10" s="3">
        <v>0.06</v>
      </c>
      <c r="K10" s="9">
        <f t="shared" ref="K10:K27" si="2">G10*I10-L10*I10</f>
        <v>304954.90766999999</v>
      </c>
      <c r="L10" s="9">
        <f t="shared" ref="L10:L27" si="3">H10*J10</f>
        <v>151885.30379999999</v>
      </c>
      <c r="M10" s="10">
        <f>M9+K10+L10</f>
        <v>58414153.21147</v>
      </c>
      <c r="N10" s="15">
        <v>5171517</v>
      </c>
    </row>
    <row r="11" spans="1:16" x14ac:dyDescent="0.2">
      <c r="A11" s="35">
        <v>42095</v>
      </c>
      <c r="C11" s="36">
        <v>342124347</v>
      </c>
      <c r="D11" s="37">
        <v>581981</v>
      </c>
      <c r="E11" s="13">
        <v>1701513.7</v>
      </c>
      <c r="F11" s="13">
        <v>3215815.39</v>
      </c>
      <c r="G11" s="14">
        <f t="shared" si="0"/>
        <v>1119532.7</v>
      </c>
      <c r="H11" s="14">
        <f t="shared" si="1"/>
        <v>2633834.39</v>
      </c>
      <c r="I11" s="3">
        <v>0.35</v>
      </c>
      <c r="J11" s="3">
        <v>0.06</v>
      </c>
      <c r="K11" s="9">
        <f t="shared" si="2"/>
        <v>336525.92280999996</v>
      </c>
      <c r="L11" s="9">
        <f t="shared" si="3"/>
        <v>158030.06340000001</v>
      </c>
      <c r="M11" s="10">
        <f>M10+K11+L11</f>
        <v>58908709.197680004</v>
      </c>
      <c r="N11" s="9">
        <v>5171517</v>
      </c>
    </row>
    <row r="12" spans="1:16" x14ac:dyDescent="0.2">
      <c r="A12" s="35">
        <v>42125</v>
      </c>
      <c r="C12" s="36">
        <v>700169914</v>
      </c>
      <c r="D12" s="37">
        <v>928665</v>
      </c>
      <c r="E12" s="13">
        <v>20328217.870000001</v>
      </c>
      <c r="F12" s="13">
        <v>7362996.5</v>
      </c>
      <c r="G12" s="14">
        <f t="shared" si="0"/>
        <v>19399552.870000001</v>
      </c>
      <c r="H12" s="14">
        <f t="shared" si="1"/>
        <v>6434331.5</v>
      </c>
      <c r="I12" s="3">
        <v>0.35</v>
      </c>
      <c r="J12" s="3">
        <v>0.06</v>
      </c>
      <c r="K12" s="9">
        <f t="shared" si="2"/>
        <v>6654722.5429999996</v>
      </c>
      <c r="L12" s="9">
        <f t="shared" si="3"/>
        <v>386059.89</v>
      </c>
      <c r="M12" s="10">
        <f>M11+K12+L12</f>
        <v>65949491.630680002</v>
      </c>
      <c r="N12" s="9">
        <v>6229322</v>
      </c>
    </row>
    <row r="13" spans="1:16" x14ac:dyDescent="0.2">
      <c r="A13" s="35">
        <v>42156</v>
      </c>
      <c r="C13" s="36">
        <v>700169914</v>
      </c>
      <c r="D13" s="37">
        <v>1263587</v>
      </c>
      <c r="E13" s="13">
        <v>20693777.870000001</v>
      </c>
      <c r="F13" s="13">
        <v>7422996.5</v>
      </c>
      <c r="G13" s="14">
        <f t="shared" si="0"/>
        <v>19430190.870000001</v>
      </c>
      <c r="H13" s="14">
        <f t="shared" si="1"/>
        <v>6159409.5</v>
      </c>
      <c r="I13" s="3">
        <v>0.35</v>
      </c>
      <c r="J13" s="3">
        <v>0.06</v>
      </c>
      <c r="K13" s="9">
        <f t="shared" si="2"/>
        <v>6671219.2050000001</v>
      </c>
      <c r="L13" s="9">
        <f t="shared" si="3"/>
        <v>369564.57</v>
      </c>
      <c r="M13" s="10">
        <f>M12+K13+L13</f>
        <v>72990275.405680001</v>
      </c>
      <c r="N13" s="9">
        <v>6229322</v>
      </c>
    </row>
    <row r="14" spans="1:16" x14ac:dyDescent="0.2">
      <c r="A14" s="35">
        <v>42186</v>
      </c>
      <c r="C14" s="36">
        <v>700169914</v>
      </c>
      <c r="D14" s="37">
        <v>1263587</v>
      </c>
      <c r="E14" s="13">
        <v>20693775.870000001</v>
      </c>
      <c r="F14" s="13">
        <v>7422996.5</v>
      </c>
      <c r="G14" s="14">
        <f t="shared" si="0"/>
        <v>19430188.870000001</v>
      </c>
      <c r="H14" s="14">
        <f t="shared" si="1"/>
        <v>6159409.5</v>
      </c>
      <c r="I14" s="3">
        <v>0.35</v>
      </c>
      <c r="J14" s="3">
        <v>0.06</v>
      </c>
      <c r="K14" s="9">
        <f t="shared" si="2"/>
        <v>6671218.5050000008</v>
      </c>
      <c r="L14" s="9">
        <f t="shared" si="3"/>
        <v>369564.57</v>
      </c>
      <c r="M14" s="10">
        <f>M13+K14+L14</f>
        <v>80031058.480679989</v>
      </c>
      <c r="N14" s="9">
        <v>0</v>
      </c>
    </row>
    <row r="15" spans="1:16" x14ac:dyDescent="0.2">
      <c r="A15" s="35">
        <v>42217</v>
      </c>
      <c r="C15" s="36">
        <v>700169914</v>
      </c>
      <c r="D15" s="37">
        <v>1263587</v>
      </c>
      <c r="E15" s="13">
        <v>20693774.870000001</v>
      </c>
      <c r="F15" s="13">
        <v>7422996.5</v>
      </c>
      <c r="G15" s="14">
        <f t="shared" si="0"/>
        <v>19430187.870000001</v>
      </c>
      <c r="H15" s="14">
        <f t="shared" si="1"/>
        <v>6159409.5</v>
      </c>
      <c r="I15" s="3">
        <v>0.35</v>
      </c>
      <c r="J15" s="3">
        <v>0.06</v>
      </c>
      <c r="K15" s="9">
        <f t="shared" si="2"/>
        <v>6671218.1550000003</v>
      </c>
      <c r="L15" s="9">
        <f t="shared" si="3"/>
        <v>369564.57</v>
      </c>
      <c r="M15" s="10">
        <f t="shared" ref="M15:M27" si="4">M14+K15+L15</f>
        <v>87071841.205679983</v>
      </c>
      <c r="N15" s="9">
        <v>0</v>
      </c>
    </row>
    <row r="16" spans="1:16" x14ac:dyDescent="0.2">
      <c r="A16" s="34">
        <v>42256</v>
      </c>
      <c r="C16" s="36">
        <v>718543575</v>
      </c>
      <c r="D16" s="37">
        <v>1280518</v>
      </c>
      <c r="E16" s="13">
        <v>20925682.120000001</v>
      </c>
      <c r="F16" s="13">
        <v>7624558.75</v>
      </c>
      <c r="G16" s="14">
        <f t="shared" si="0"/>
        <v>19645164.120000001</v>
      </c>
      <c r="H16" s="14">
        <f t="shared" si="1"/>
        <v>6344040.75</v>
      </c>
      <c r="I16" s="3">
        <v>0.35</v>
      </c>
      <c r="J16" s="3">
        <v>0.06</v>
      </c>
      <c r="K16" s="9">
        <f t="shared" si="2"/>
        <v>6742582.5862499997</v>
      </c>
      <c r="L16" s="9">
        <f t="shared" si="3"/>
        <v>380642.44500000001</v>
      </c>
      <c r="M16" s="10">
        <f t="shared" si="4"/>
        <v>94195066.236929983</v>
      </c>
      <c r="N16" s="9">
        <v>0</v>
      </c>
    </row>
    <row r="17" spans="1:19" x14ac:dyDescent="0.2">
      <c r="A17" s="35">
        <v>42278</v>
      </c>
      <c r="C17" s="36">
        <v>718605052</v>
      </c>
      <c r="D17" s="37">
        <v>1297451</v>
      </c>
      <c r="E17" s="13">
        <v>20944904.120000001</v>
      </c>
      <c r="F17" s="13">
        <v>7628558.75</v>
      </c>
      <c r="G17" s="14">
        <f t="shared" si="0"/>
        <v>19647453.120000001</v>
      </c>
      <c r="H17" s="14">
        <f t="shared" si="1"/>
        <v>6331107.75</v>
      </c>
      <c r="I17" s="3">
        <v>0.35</v>
      </c>
      <c r="J17" s="3">
        <v>0.06</v>
      </c>
      <c r="K17" s="9">
        <f t="shared" si="2"/>
        <v>6743655.3292500004</v>
      </c>
      <c r="L17" s="9">
        <f t="shared" si="3"/>
        <v>379866.46499999997</v>
      </c>
      <c r="M17" s="10">
        <f t="shared" si="4"/>
        <v>101318588.03117999</v>
      </c>
      <c r="N17" s="9">
        <v>0</v>
      </c>
    </row>
    <row r="18" spans="1:19" x14ac:dyDescent="0.2">
      <c r="A18" s="35">
        <v>42309</v>
      </c>
      <c r="C18" s="36">
        <v>718605052</v>
      </c>
      <c r="D18" s="37">
        <v>1297453</v>
      </c>
      <c r="E18" s="13">
        <v>20944906.120000001</v>
      </c>
      <c r="F18" s="13">
        <v>7628559.75</v>
      </c>
      <c r="G18" s="14">
        <f t="shared" si="0"/>
        <v>19647453.120000001</v>
      </c>
      <c r="H18" s="14">
        <f t="shared" si="1"/>
        <v>6331106.75</v>
      </c>
      <c r="I18" s="3">
        <v>0.35</v>
      </c>
      <c r="J18" s="3">
        <v>0.06</v>
      </c>
      <c r="K18" s="9">
        <f t="shared" si="2"/>
        <v>6743655.3502500001</v>
      </c>
      <c r="L18" s="9">
        <f t="shared" si="3"/>
        <v>379866.40499999997</v>
      </c>
      <c r="M18" s="10">
        <f t="shared" si="4"/>
        <v>108442109.78643</v>
      </c>
      <c r="N18" s="9">
        <v>0</v>
      </c>
    </row>
    <row r="19" spans="1:19" x14ac:dyDescent="0.2">
      <c r="A19" s="35">
        <v>42339</v>
      </c>
      <c r="C19" s="36">
        <v>718605052</v>
      </c>
      <c r="D19" s="37">
        <v>1297453</v>
      </c>
      <c r="E19" s="13">
        <v>76484564.120000005</v>
      </c>
      <c r="F19" s="13">
        <v>7628559.75</v>
      </c>
      <c r="G19" s="14">
        <f t="shared" si="0"/>
        <v>75187111.120000005</v>
      </c>
      <c r="H19" s="14">
        <f t="shared" si="1"/>
        <v>6331106.75</v>
      </c>
      <c r="I19" s="3">
        <v>0.35</v>
      </c>
      <c r="J19" s="3">
        <v>0.06</v>
      </c>
      <c r="K19" s="9">
        <f t="shared" si="2"/>
        <v>26182535.650250003</v>
      </c>
      <c r="L19" s="9">
        <f t="shared" si="3"/>
        <v>379866.40499999997</v>
      </c>
      <c r="M19" s="10">
        <f t="shared" si="4"/>
        <v>135004511.84168002</v>
      </c>
      <c r="N19" s="9">
        <v>0</v>
      </c>
    </row>
    <row r="20" spans="1:19" x14ac:dyDescent="0.2">
      <c r="A20" s="35">
        <v>42370</v>
      </c>
      <c r="C20" s="36">
        <v>718605052</v>
      </c>
      <c r="D20" s="37">
        <v>1297453</v>
      </c>
      <c r="E20" s="13">
        <v>4009573.67</v>
      </c>
      <c r="F20" s="13">
        <v>7828634.8300000001</v>
      </c>
      <c r="G20" s="14">
        <f t="shared" si="0"/>
        <v>2712120.67</v>
      </c>
      <c r="H20" s="14">
        <f t="shared" si="1"/>
        <v>6531181.8300000001</v>
      </c>
      <c r="I20" s="3">
        <v>0.35</v>
      </c>
      <c r="J20" s="3">
        <v>0.06</v>
      </c>
      <c r="K20" s="9">
        <f t="shared" si="2"/>
        <v>812087.41606999992</v>
      </c>
      <c r="L20" s="9">
        <f t="shared" si="3"/>
        <v>391870.90979999996</v>
      </c>
      <c r="M20" s="10">
        <f t="shared" si="4"/>
        <v>136208470.16755003</v>
      </c>
      <c r="N20" s="9">
        <v>0</v>
      </c>
    </row>
    <row r="21" spans="1:19" x14ac:dyDescent="0.2">
      <c r="A21" s="35">
        <v>42401</v>
      </c>
      <c r="C21" s="36">
        <v>718605052</v>
      </c>
      <c r="D21" s="37">
        <v>1297453</v>
      </c>
      <c r="E21" s="13">
        <v>4009573.67</v>
      </c>
      <c r="F21" s="13">
        <v>7828634.8300000001</v>
      </c>
      <c r="G21" s="14">
        <f t="shared" si="0"/>
        <v>2712120.67</v>
      </c>
      <c r="H21" s="14">
        <f t="shared" si="1"/>
        <v>6531181.8300000001</v>
      </c>
      <c r="I21" s="3">
        <v>0.35</v>
      </c>
      <c r="J21" s="3">
        <v>0.06</v>
      </c>
      <c r="K21" s="9">
        <f t="shared" si="2"/>
        <v>812087.41606999992</v>
      </c>
      <c r="L21" s="9">
        <f t="shared" si="3"/>
        <v>391870.90979999996</v>
      </c>
      <c r="M21" s="10">
        <f t="shared" si="4"/>
        <v>137412428.49342003</v>
      </c>
      <c r="N21" s="9">
        <v>0</v>
      </c>
    </row>
    <row r="22" spans="1:19" x14ac:dyDescent="0.2">
      <c r="A22" s="34">
        <v>42438</v>
      </c>
      <c r="C22" s="36">
        <v>718702781</v>
      </c>
      <c r="D22" s="37">
        <v>1297556</v>
      </c>
      <c r="E22" s="13">
        <v>4014540.37</v>
      </c>
      <c r="F22" s="13">
        <v>7829001.3300000001</v>
      </c>
      <c r="G22" s="14">
        <f t="shared" si="0"/>
        <v>2716984.37</v>
      </c>
      <c r="H22" s="14">
        <f t="shared" si="1"/>
        <v>6531445.3300000001</v>
      </c>
      <c r="I22" s="3">
        <v>0.35</v>
      </c>
      <c r="J22" s="3">
        <v>0.06</v>
      </c>
      <c r="K22" s="9">
        <f t="shared" si="2"/>
        <v>813784.17756999994</v>
      </c>
      <c r="L22" s="9">
        <f t="shared" si="3"/>
        <v>391886.71979999996</v>
      </c>
      <c r="M22" s="10">
        <f t="shared" si="4"/>
        <v>138618099.39079002</v>
      </c>
      <c r="N22" s="9">
        <v>0</v>
      </c>
    </row>
    <row r="23" spans="1:19" x14ac:dyDescent="0.2">
      <c r="A23" s="35">
        <v>42461</v>
      </c>
      <c r="C23" s="36">
        <v>718702781</v>
      </c>
      <c r="D23" s="37">
        <v>1297659</v>
      </c>
      <c r="E23" s="13">
        <v>4014643.37</v>
      </c>
      <c r="F23" s="13">
        <v>7829084.3300000001</v>
      </c>
      <c r="G23" s="14">
        <f t="shared" si="0"/>
        <v>2716984.37</v>
      </c>
      <c r="H23" s="14">
        <f t="shared" si="1"/>
        <v>6531425.3300000001</v>
      </c>
      <c r="I23" s="3">
        <v>0.35</v>
      </c>
      <c r="J23" s="3">
        <v>0.06</v>
      </c>
      <c r="K23" s="9">
        <f t="shared" si="2"/>
        <v>813784.59756999998</v>
      </c>
      <c r="L23" s="9">
        <f t="shared" si="3"/>
        <v>391885.51980000001</v>
      </c>
      <c r="M23" s="10">
        <f t="shared" si="4"/>
        <v>139823769.50816002</v>
      </c>
      <c r="N23" s="9">
        <v>0</v>
      </c>
    </row>
    <row r="24" spans="1:19" x14ac:dyDescent="0.2">
      <c r="A24" s="35">
        <v>42491</v>
      </c>
      <c r="C24" s="36">
        <v>718702781</v>
      </c>
      <c r="D24" s="37">
        <v>1297659</v>
      </c>
      <c r="E24" s="13">
        <v>4014643.37</v>
      </c>
      <c r="F24" s="13">
        <v>7829084.3300000001</v>
      </c>
      <c r="G24" s="14">
        <f t="shared" si="0"/>
        <v>2716984.37</v>
      </c>
      <c r="H24" s="14">
        <f t="shared" si="1"/>
        <v>6531425.3300000001</v>
      </c>
      <c r="I24" s="3">
        <v>0.35</v>
      </c>
      <c r="J24" s="3">
        <v>0.06</v>
      </c>
      <c r="K24" s="9">
        <f t="shared" si="2"/>
        <v>813784.59756999998</v>
      </c>
      <c r="L24" s="9">
        <f t="shared" si="3"/>
        <v>391885.51980000001</v>
      </c>
      <c r="M24" s="10">
        <f t="shared" si="4"/>
        <v>141029439.62553003</v>
      </c>
      <c r="N24" s="9">
        <v>0</v>
      </c>
    </row>
    <row r="25" spans="1:19" x14ac:dyDescent="0.2">
      <c r="A25" s="35">
        <v>42522</v>
      </c>
      <c r="C25" s="36">
        <v>1002801120</v>
      </c>
      <c r="D25" s="37">
        <v>1555856</v>
      </c>
      <c r="E25" s="13">
        <v>24903262.510000002</v>
      </c>
      <c r="F25" s="13">
        <v>10467140.33</v>
      </c>
      <c r="G25" s="14">
        <f t="shared" si="0"/>
        <v>23347406.510000002</v>
      </c>
      <c r="H25" s="14">
        <f t="shared" si="1"/>
        <v>8911284.3300000001</v>
      </c>
      <c r="I25" s="3">
        <v>0.35</v>
      </c>
      <c r="J25" s="3">
        <v>0.06</v>
      </c>
      <c r="K25" s="9">
        <f t="shared" si="2"/>
        <v>7984455.3075700002</v>
      </c>
      <c r="L25" s="9">
        <f t="shared" si="3"/>
        <v>534677.05979999993</v>
      </c>
      <c r="M25" s="10">
        <f t="shared" si="4"/>
        <v>149548571.99290004</v>
      </c>
      <c r="N25" s="9">
        <v>0</v>
      </c>
    </row>
    <row r="26" spans="1:19" x14ac:dyDescent="0.2">
      <c r="A26" s="35">
        <v>42552</v>
      </c>
      <c r="C26" s="36">
        <v>1002801120</v>
      </c>
      <c r="D26" s="37">
        <v>1814053</v>
      </c>
      <c r="E26" s="13">
        <v>24676782.510000002</v>
      </c>
      <c r="F26" s="13">
        <v>10459580.33</v>
      </c>
      <c r="G26" s="14">
        <f t="shared" si="0"/>
        <v>22862729.510000002</v>
      </c>
      <c r="H26" s="14">
        <f t="shared" si="1"/>
        <v>8645527.3300000001</v>
      </c>
      <c r="I26" s="3">
        <v>0.35</v>
      </c>
      <c r="J26" s="3">
        <v>0.06</v>
      </c>
      <c r="K26" s="9">
        <f t="shared" si="2"/>
        <v>7820399.2545699999</v>
      </c>
      <c r="L26" s="9">
        <f t="shared" si="3"/>
        <v>518731.6398</v>
      </c>
      <c r="M26" s="10">
        <f t="shared" si="4"/>
        <v>157887702.88727006</v>
      </c>
      <c r="N26" s="9">
        <v>0</v>
      </c>
    </row>
    <row r="27" spans="1:19" x14ac:dyDescent="0.2">
      <c r="A27" s="35">
        <v>42583</v>
      </c>
      <c r="C27" s="36">
        <v>1016187385</v>
      </c>
      <c r="D27" s="37">
        <v>1826378</v>
      </c>
      <c r="E27" s="13">
        <v>26297996.510000002</v>
      </c>
      <c r="F27" s="13">
        <v>10612432.529999999</v>
      </c>
      <c r="G27" s="14">
        <f t="shared" si="0"/>
        <v>24471618.510000002</v>
      </c>
      <c r="H27" s="14">
        <f t="shared" si="1"/>
        <v>8786054.5299999993</v>
      </c>
      <c r="I27" s="3">
        <v>0.35</v>
      </c>
      <c r="J27" s="3">
        <v>0.06</v>
      </c>
      <c r="K27" s="9">
        <f t="shared" si="2"/>
        <v>8380559.3333699992</v>
      </c>
      <c r="L27" s="9">
        <f t="shared" si="3"/>
        <v>527163.27179999999</v>
      </c>
      <c r="M27" s="10">
        <f t="shared" si="4"/>
        <v>166795425.49244007</v>
      </c>
      <c r="N27" s="9">
        <v>0</v>
      </c>
    </row>
    <row r="28" spans="1:19" x14ac:dyDescent="0.2">
      <c r="A28" s="21">
        <v>42622</v>
      </c>
      <c r="C28" s="12">
        <v>1016187385</v>
      </c>
      <c r="D28" s="13">
        <v>1838703</v>
      </c>
      <c r="E28" s="13">
        <v>26309964.550000001</v>
      </c>
      <c r="F28" s="13">
        <v>10627909.550000001</v>
      </c>
      <c r="G28" s="14">
        <f t="shared" ref="G28:G33" si="5">E28-D28</f>
        <v>24471261.550000001</v>
      </c>
      <c r="H28" s="14">
        <f t="shared" ref="H28:H33" si="6">F28-D28</f>
        <v>8789206.5500000007</v>
      </c>
      <c r="I28" s="3">
        <v>0.35</v>
      </c>
      <c r="J28" s="3">
        <v>0.06</v>
      </c>
      <c r="K28" s="9">
        <f t="shared" ref="K28:K33" si="7">G28*I28-L28*I28</f>
        <v>8380368.2049500002</v>
      </c>
      <c r="L28" s="9">
        <f t="shared" ref="L28:L33" si="8">H28*J28</f>
        <v>527352.39300000004</v>
      </c>
      <c r="M28" s="15">
        <f>M27+K28+L28</f>
        <v>175703146.09039009</v>
      </c>
      <c r="N28" s="9">
        <v>0</v>
      </c>
      <c r="S28" s="25"/>
    </row>
    <row r="29" spans="1:19" x14ac:dyDescent="0.2">
      <c r="A29" s="20">
        <v>42644</v>
      </c>
      <c r="C29" s="12">
        <v>1016187385</v>
      </c>
      <c r="D29" s="13">
        <v>1838703</v>
      </c>
      <c r="E29" s="13">
        <v>26309969.550000001</v>
      </c>
      <c r="F29" s="13">
        <v>10627909.550000001</v>
      </c>
      <c r="G29" s="14">
        <f t="shared" si="5"/>
        <v>24471266.550000001</v>
      </c>
      <c r="H29" s="14">
        <f t="shared" si="6"/>
        <v>8789206.5500000007</v>
      </c>
      <c r="I29" s="3">
        <v>0.35</v>
      </c>
      <c r="J29" s="3">
        <v>0.06</v>
      </c>
      <c r="K29" s="9">
        <f t="shared" si="7"/>
        <v>8380369.9549500002</v>
      </c>
      <c r="L29" s="9">
        <f t="shared" si="8"/>
        <v>527352.39300000004</v>
      </c>
      <c r="M29" s="15">
        <f t="shared" ref="M29:M33" si="9">M28+K29+L29</f>
        <v>184610868.4383401</v>
      </c>
      <c r="N29" s="9">
        <v>0</v>
      </c>
      <c r="Q29" s="9">
        <f>358619-M30</f>
        <v>-193159970.03629011</v>
      </c>
      <c r="S29" s="25"/>
    </row>
    <row r="30" spans="1:19" x14ac:dyDescent="0.2">
      <c r="A30" s="20">
        <v>42675</v>
      </c>
      <c r="C30" s="12">
        <v>1016187385</v>
      </c>
      <c r="D30" s="13">
        <v>1838703</v>
      </c>
      <c r="E30" s="13">
        <v>26309964.550000001</v>
      </c>
      <c r="F30" s="13">
        <v>10627909.550000001</v>
      </c>
      <c r="G30" s="14">
        <f t="shared" si="5"/>
        <v>24471261.550000001</v>
      </c>
      <c r="H30" s="14">
        <f t="shared" si="6"/>
        <v>8789206.5500000007</v>
      </c>
      <c r="I30" s="3">
        <v>0.35</v>
      </c>
      <c r="J30" s="3">
        <v>0.06</v>
      </c>
      <c r="K30" s="9">
        <f t="shared" si="7"/>
        <v>8380368.2049500002</v>
      </c>
      <c r="L30" s="9">
        <f t="shared" si="8"/>
        <v>527352.39300000004</v>
      </c>
      <c r="M30" s="15">
        <f t="shared" si="9"/>
        <v>193518589.03629011</v>
      </c>
      <c r="N30" s="9">
        <v>0</v>
      </c>
      <c r="Q30">
        <f>+Q29/0.389</f>
        <v>-496555192.8953473</v>
      </c>
      <c r="R30" s="9"/>
      <c r="S30" s="25"/>
    </row>
    <row r="31" spans="1:19" x14ac:dyDescent="0.2">
      <c r="A31" s="20">
        <v>42705</v>
      </c>
      <c r="C31" s="12">
        <v>1016187385</v>
      </c>
      <c r="D31" s="13">
        <v>1838703</v>
      </c>
      <c r="E31" s="13">
        <v>26309966.550000001</v>
      </c>
      <c r="F31" s="13">
        <v>10627909.550000001</v>
      </c>
      <c r="G31" s="14">
        <f t="shared" si="5"/>
        <v>24471263.550000001</v>
      </c>
      <c r="H31" s="14">
        <f t="shared" si="6"/>
        <v>8789206.5500000007</v>
      </c>
      <c r="I31" s="3">
        <v>0.35</v>
      </c>
      <c r="J31" s="3">
        <v>0.06</v>
      </c>
      <c r="K31" s="9">
        <f t="shared" si="7"/>
        <v>8380368.9049499994</v>
      </c>
      <c r="L31" s="9">
        <f t="shared" si="8"/>
        <v>527352.39300000004</v>
      </c>
      <c r="M31" s="15">
        <f t="shared" si="9"/>
        <v>202426310.33424011</v>
      </c>
      <c r="N31" s="9">
        <v>0</v>
      </c>
      <c r="Q31" s="9">
        <f>374733-M32</f>
        <v>-203647774.32913011</v>
      </c>
      <c r="S31" s="25"/>
    </row>
    <row r="32" spans="1:19" x14ac:dyDescent="0.2">
      <c r="A32" s="20">
        <v>42736</v>
      </c>
      <c r="C32" s="12">
        <v>1016187385</v>
      </c>
      <c r="D32" s="13">
        <v>1838703</v>
      </c>
      <c r="E32" s="13">
        <v>5427468.4100000001</v>
      </c>
      <c r="F32" s="13">
        <v>10559962.01</v>
      </c>
      <c r="G32" s="14">
        <f t="shared" si="5"/>
        <v>3588765.41</v>
      </c>
      <c r="H32" s="14">
        <f t="shared" si="6"/>
        <v>8721259.0099999998</v>
      </c>
      <c r="I32" s="3">
        <v>0.35</v>
      </c>
      <c r="J32" s="3">
        <v>0.06</v>
      </c>
      <c r="K32" s="9">
        <f t="shared" si="7"/>
        <v>1072921.45429</v>
      </c>
      <c r="L32" s="9">
        <f t="shared" si="8"/>
        <v>523275.54059999995</v>
      </c>
      <c r="M32" s="15">
        <f t="shared" si="9"/>
        <v>204022507.32913011</v>
      </c>
      <c r="N32" s="9">
        <v>0</v>
      </c>
      <c r="Q32">
        <f>+Q31/0.389</f>
        <v>-523516129.38079721</v>
      </c>
      <c r="R32" s="9"/>
      <c r="S32" s="25"/>
    </row>
    <row r="33" spans="1:19" x14ac:dyDescent="0.2">
      <c r="A33" s="20">
        <v>42767</v>
      </c>
      <c r="C33" s="12">
        <v>1016187385</v>
      </c>
      <c r="D33" s="13">
        <v>1838703</v>
      </c>
      <c r="E33" s="13">
        <v>5427466</v>
      </c>
      <c r="F33" s="13">
        <v>10559962.01</v>
      </c>
      <c r="G33" s="14">
        <f t="shared" si="5"/>
        <v>3588763</v>
      </c>
      <c r="H33" s="14">
        <f t="shared" si="6"/>
        <v>8721259.0099999998</v>
      </c>
      <c r="I33" s="3">
        <v>0.35</v>
      </c>
      <c r="J33" s="3">
        <v>0.06</v>
      </c>
      <c r="K33" s="9">
        <f t="shared" si="7"/>
        <v>1072920.6107899998</v>
      </c>
      <c r="L33" s="9">
        <f t="shared" si="8"/>
        <v>523275.54059999995</v>
      </c>
      <c r="M33" s="15">
        <f t="shared" si="9"/>
        <v>205618703.48052013</v>
      </c>
      <c r="N33" s="9">
        <v>0</v>
      </c>
      <c r="Q33" s="9">
        <f>+M33-386700</f>
        <v>205232003.48052013</v>
      </c>
      <c r="R33" s="19"/>
      <c r="S33" s="25"/>
    </row>
    <row r="34" spans="1:19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  <c r="Q34">
        <f>+Q33/0.389</f>
        <v>527588697.89336795</v>
      </c>
    </row>
    <row r="35" spans="1:19" x14ac:dyDescent="0.2">
      <c r="A35" s="38" t="s">
        <v>48</v>
      </c>
      <c r="C35" s="36" t="s">
        <v>49</v>
      </c>
      <c r="D35" s="37"/>
      <c r="E35" s="39"/>
      <c r="F35" s="36"/>
      <c r="G35" s="3"/>
      <c r="H35" s="9"/>
      <c r="I35" s="15"/>
      <c r="J35" s="9"/>
      <c r="K35" s="12"/>
      <c r="L35" s="3"/>
      <c r="M35" s="3"/>
      <c r="N35" s="9"/>
      <c r="O35" s="15"/>
      <c r="P35" s="9"/>
    </row>
    <row r="36" spans="1:19" x14ac:dyDescent="0.2">
      <c r="A36" s="38"/>
      <c r="C36" s="36" t="s">
        <v>50</v>
      </c>
      <c r="D36" s="37"/>
      <c r="E36" s="39"/>
      <c r="F36" s="36"/>
      <c r="G36" s="3"/>
      <c r="H36" s="9"/>
      <c r="I36" s="15"/>
      <c r="J36" s="9"/>
      <c r="K36" s="12"/>
      <c r="L36" s="3"/>
      <c r="M36" s="3"/>
      <c r="N36" s="9"/>
      <c r="O36" s="15"/>
      <c r="P36" s="9"/>
    </row>
    <row r="37" spans="1:19" x14ac:dyDescent="0.2">
      <c r="A37" s="38"/>
      <c r="C37" s="36" t="s">
        <v>51</v>
      </c>
      <c r="D37" s="37"/>
      <c r="E37" s="39"/>
      <c r="F37" s="36"/>
      <c r="G37" s="3"/>
      <c r="H37" s="9"/>
      <c r="I37" s="15"/>
      <c r="J37" s="9"/>
    </row>
    <row r="38" spans="1:19" x14ac:dyDescent="0.2">
      <c r="A38" s="16"/>
      <c r="C38" s="12"/>
      <c r="D38" s="13"/>
      <c r="E38" s="13"/>
      <c r="F38" s="13"/>
      <c r="G38" s="14"/>
      <c r="H38" s="14"/>
      <c r="I38" s="14"/>
      <c r="J38" s="12"/>
    </row>
    <row r="39" spans="1:19" x14ac:dyDescent="0.2">
      <c r="C39" s="26" t="s">
        <v>45</v>
      </c>
      <c r="D39" s="27"/>
      <c r="E39" s="27"/>
      <c r="F39" s="27"/>
      <c r="G39" s="28"/>
      <c r="H39" s="28"/>
    </row>
    <row r="40" spans="1:19" x14ac:dyDescent="0.2">
      <c r="C40" s="26" t="s">
        <v>29</v>
      </c>
      <c r="D40" s="27"/>
      <c r="E40" s="27"/>
      <c r="F40" s="27"/>
      <c r="G40" s="28"/>
      <c r="H40" s="28"/>
    </row>
    <row r="41" spans="1:19" x14ac:dyDescent="0.2">
      <c r="C41" s="26" t="s">
        <v>37</v>
      </c>
      <c r="D41" s="27"/>
      <c r="E41" s="27"/>
      <c r="F41" s="27"/>
      <c r="G41" s="28"/>
      <c r="H41" s="28"/>
    </row>
    <row r="42" spans="1:19" x14ac:dyDescent="0.2">
      <c r="C42" s="15" t="s">
        <v>30</v>
      </c>
      <c r="D42" s="27"/>
      <c r="E42" s="27"/>
      <c r="F42" s="27"/>
      <c r="G42" s="28"/>
      <c r="H42" s="28"/>
    </row>
    <row r="43" spans="1:19" x14ac:dyDescent="0.2">
      <c r="C43" s="29"/>
      <c r="D43" s="27"/>
      <c r="E43" s="27"/>
      <c r="F43" s="27"/>
      <c r="G43" s="27"/>
      <c r="H43" s="27"/>
    </row>
    <row r="44" spans="1:19" x14ac:dyDescent="0.2">
      <c r="C44" s="15" t="s">
        <v>31</v>
      </c>
      <c r="D44" s="30" t="s">
        <v>32</v>
      </c>
      <c r="E44" s="28" t="s">
        <v>33</v>
      </c>
      <c r="F44" s="15" t="s">
        <v>34</v>
      </c>
      <c r="G44" s="31" t="s">
        <v>24</v>
      </c>
      <c r="H44" s="15" t="s">
        <v>35</v>
      </c>
    </row>
    <row r="45" spans="1:19" x14ac:dyDescent="0.2">
      <c r="C45" s="12">
        <v>360851</v>
      </c>
      <c r="D45" s="12">
        <v>1838702.69</v>
      </c>
      <c r="E45" s="12">
        <v>0</v>
      </c>
      <c r="F45" s="12">
        <f>E45-D45</f>
        <v>-1838702.69</v>
      </c>
      <c r="G45" s="3">
        <v>0.35</v>
      </c>
      <c r="H45" s="12">
        <f>F45*G45</f>
        <v>-643545.94149999996</v>
      </c>
    </row>
    <row r="46" spans="1:19" x14ac:dyDescent="0.2">
      <c r="C46" s="12">
        <v>982514</v>
      </c>
      <c r="D46" s="12"/>
      <c r="E46" s="12">
        <v>4327.1554083333331</v>
      </c>
      <c r="F46" s="12">
        <f>E46</f>
        <v>4327.1554083333331</v>
      </c>
      <c r="G46" s="3">
        <v>0.35</v>
      </c>
      <c r="H46" s="12">
        <f t="shared" ref="H46:H67" si="10">F46*G46</f>
        <v>1514.5043929166666</v>
      </c>
    </row>
    <row r="47" spans="1:19" x14ac:dyDescent="0.2">
      <c r="C47" s="12">
        <v>9377.5</v>
      </c>
      <c r="D47" s="12"/>
      <c r="E47" s="12">
        <v>90.024000000000001</v>
      </c>
      <c r="F47" s="12">
        <f t="shared" ref="F47:F67" si="11">E47</f>
        <v>90.024000000000001</v>
      </c>
      <c r="G47" s="3">
        <v>0.35</v>
      </c>
      <c r="H47" s="12">
        <f t="shared" si="10"/>
        <v>31.508399999999998</v>
      </c>
    </row>
    <row r="48" spans="1:19" x14ac:dyDescent="0.2">
      <c r="C48" s="12">
        <v>2975815</v>
      </c>
      <c r="D48" s="12"/>
      <c r="E48" s="12">
        <v>14167</v>
      </c>
      <c r="F48" s="12">
        <f t="shared" si="11"/>
        <v>14167</v>
      </c>
      <c r="G48" s="3">
        <v>0.35</v>
      </c>
      <c r="H48" s="12">
        <f t="shared" si="10"/>
        <v>4958.45</v>
      </c>
    </row>
    <row r="49" spans="3:8" x14ac:dyDescent="0.2">
      <c r="C49" s="12">
        <v>-5631.44</v>
      </c>
      <c r="D49" s="12"/>
      <c r="E49" s="12">
        <v>-29.228483024999999</v>
      </c>
      <c r="F49" s="12">
        <f t="shared" si="11"/>
        <v>-29.228483024999999</v>
      </c>
      <c r="G49" s="3">
        <v>0.35</v>
      </c>
      <c r="H49" s="12">
        <f t="shared" si="10"/>
        <v>-10.229969058749999</v>
      </c>
    </row>
    <row r="50" spans="3:8" x14ac:dyDescent="0.2">
      <c r="C50" s="12">
        <v>64989652.743999988</v>
      </c>
      <c r="D50" s="12"/>
      <c r="E50" s="12">
        <v>334534.23749973992</v>
      </c>
      <c r="F50" s="12">
        <f t="shared" si="11"/>
        <v>334534.23749973992</v>
      </c>
      <c r="G50" s="3">
        <v>0.35</v>
      </c>
      <c r="H50" s="12">
        <f t="shared" si="10"/>
        <v>117086.98312490896</v>
      </c>
    </row>
    <row r="51" spans="3:8" x14ac:dyDescent="0.2">
      <c r="C51" s="12">
        <v>97484479.115999967</v>
      </c>
      <c r="D51" s="12"/>
      <c r="E51" s="12">
        <v>1160529.513285714</v>
      </c>
      <c r="F51" s="12">
        <f t="shared" si="11"/>
        <v>1160529.513285714</v>
      </c>
      <c r="G51" s="3">
        <v>0.35</v>
      </c>
      <c r="H51" s="12">
        <f t="shared" si="10"/>
        <v>406185.32964999985</v>
      </c>
    </row>
    <row r="52" spans="3:8" x14ac:dyDescent="0.2">
      <c r="C52" s="12">
        <v>3354199.04</v>
      </c>
      <c r="D52" s="12"/>
      <c r="E52" s="12">
        <v>17265.739558400001</v>
      </c>
      <c r="F52" s="12">
        <f t="shared" si="11"/>
        <v>17265.739558400001</v>
      </c>
      <c r="G52" s="3">
        <v>0.35</v>
      </c>
      <c r="H52" s="12">
        <f t="shared" si="10"/>
        <v>6043.0088454400002</v>
      </c>
    </row>
    <row r="53" spans="3:8" x14ac:dyDescent="0.2">
      <c r="C53" s="12">
        <v>2749178.17</v>
      </c>
      <c r="D53" s="12"/>
      <c r="E53" s="12">
        <v>15296.885534241665</v>
      </c>
      <c r="F53" s="12">
        <f t="shared" si="11"/>
        <v>15296.885534241665</v>
      </c>
      <c r="G53" s="3">
        <v>0.35</v>
      </c>
      <c r="H53" s="12">
        <f t="shared" si="10"/>
        <v>5353.9099369845826</v>
      </c>
    </row>
    <row r="54" spans="3:8" x14ac:dyDescent="0.2">
      <c r="C54" s="12">
        <v>4123767.2549999999</v>
      </c>
      <c r="D54" s="12"/>
      <c r="E54" s="12">
        <v>49092.467321428565</v>
      </c>
      <c r="F54" s="12">
        <f t="shared" si="11"/>
        <v>49092.467321428565</v>
      </c>
      <c r="G54" s="3">
        <v>0.35</v>
      </c>
      <c r="H54" s="12">
        <f t="shared" si="10"/>
        <v>17182.363562499995</v>
      </c>
    </row>
    <row r="55" spans="3:8" x14ac:dyDescent="0.2">
      <c r="C55" s="12">
        <v>73250212.46800001</v>
      </c>
      <c r="D55" s="12"/>
      <c r="E55" s="12">
        <v>407576.39054069668</v>
      </c>
      <c r="F55" s="12">
        <f t="shared" si="11"/>
        <v>407576.39054069668</v>
      </c>
      <c r="G55" s="3">
        <v>0.35</v>
      </c>
      <c r="H55" s="12">
        <f t="shared" si="10"/>
        <v>142651.73668924381</v>
      </c>
    </row>
    <row r="56" spans="3:8" x14ac:dyDescent="0.2">
      <c r="C56" s="12">
        <v>109875318.70200001</v>
      </c>
      <c r="D56" s="12"/>
      <c r="E56" s="12">
        <v>1831255.3117000002</v>
      </c>
      <c r="F56" s="12">
        <f t="shared" si="11"/>
        <v>1831255.3117000002</v>
      </c>
      <c r="G56" s="3">
        <v>0.35</v>
      </c>
      <c r="H56" s="12">
        <f t="shared" si="10"/>
        <v>640939.35909500008</v>
      </c>
    </row>
    <row r="57" spans="3:8" x14ac:dyDescent="0.2">
      <c r="C57" s="12">
        <v>787778.5340000001</v>
      </c>
      <c r="D57" s="12"/>
      <c r="E57" s="12">
        <v>4383.3310595983339</v>
      </c>
      <c r="F57" s="12">
        <f t="shared" si="11"/>
        <v>4383.3310595983339</v>
      </c>
      <c r="G57" s="3">
        <v>0.35</v>
      </c>
      <c r="H57" s="12">
        <f t="shared" si="10"/>
        <v>1534.1658708594168</v>
      </c>
    </row>
    <row r="58" spans="3:8" x14ac:dyDescent="0.2">
      <c r="C58" s="12">
        <v>1181667.801</v>
      </c>
      <c r="D58" s="12"/>
      <c r="E58" s="12">
        <v>14067.47382142857</v>
      </c>
      <c r="F58" s="12">
        <f t="shared" si="11"/>
        <v>14067.47382142857</v>
      </c>
      <c r="G58" s="3">
        <v>0.35</v>
      </c>
      <c r="H58" s="12">
        <f t="shared" si="10"/>
        <v>4923.6158374999995</v>
      </c>
    </row>
    <row r="59" spans="3:8" x14ac:dyDescent="0.2">
      <c r="C59" s="12">
        <v>2965892.7320000008</v>
      </c>
      <c r="D59" s="12"/>
      <c r="E59" s="12">
        <v>16502.721476303337</v>
      </c>
      <c r="F59" s="12">
        <f t="shared" si="11"/>
        <v>16502.721476303337</v>
      </c>
      <c r="G59" s="3">
        <v>0.35</v>
      </c>
      <c r="H59" s="12">
        <f t="shared" si="10"/>
        <v>5775.9525167061674</v>
      </c>
    </row>
    <row r="60" spans="3:8" x14ac:dyDescent="0.2">
      <c r="C60" s="12">
        <v>4448839.0980000012</v>
      </c>
      <c r="D60" s="12"/>
      <c r="E60" s="12">
        <v>74147.318300000028</v>
      </c>
      <c r="F60" s="12">
        <f t="shared" si="11"/>
        <v>74147.318300000028</v>
      </c>
      <c r="G60" s="3">
        <v>0.35</v>
      </c>
      <c r="H60" s="12">
        <f t="shared" si="10"/>
        <v>25951.561405000008</v>
      </c>
    </row>
    <row r="61" spans="3:8" x14ac:dyDescent="0.2">
      <c r="C61" s="12">
        <v>61477.070000000007</v>
      </c>
      <c r="D61" s="12"/>
      <c r="E61" s="12">
        <v>342.06866365833338</v>
      </c>
      <c r="F61" s="12">
        <f t="shared" si="11"/>
        <v>342.06866365833338</v>
      </c>
      <c r="G61" s="3">
        <v>0.35</v>
      </c>
      <c r="H61" s="12">
        <f t="shared" si="10"/>
        <v>119.72403228041668</v>
      </c>
    </row>
    <row r="62" spans="3:8" x14ac:dyDescent="0.2">
      <c r="C62" s="12">
        <v>48864.22</v>
      </c>
      <c r="D62" s="12"/>
      <c r="E62" s="12">
        <v>293.95900348333333</v>
      </c>
      <c r="F62" s="12">
        <f t="shared" si="11"/>
        <v>293.95900348333333</v>
      </c>
      <c r="G62" s="3">
        <v>0.35</v>
      </c>
      <c r="H62" s="12">
        <f t="shared" si="10"/>
        <v>102.88565121916666</v>
      </c>
    </row>
    <row r="63" spans="3:8" x14ac:dyDescent="0.2">
      <c r="C63" s="12">
        <v>59018708.316</v>
      </c>
      <c r="D63" s="12"/>
      <c r="E63" s="12">
        <v>355046.71277767001</v>
      </c>
      <c r="F63" s="12">
        <f t="shared" si="11"/>
        <v>355046.71277767001</v>
      </c>
      <c r="G63" s="3">
        <v>0.35</v>
      </c>
      <c r="H63" s="12">
        <f t="shared" si="10"/>
        <v>124266.34947218449</v>
      </c>
    </row>
    <row r="64" spans="3:8" x14ac:dyDescent="0.2">
      <c r="C64" s="12">
        <v>88528062.473999992</v>
      </c>
      <c r="D64" s="12"/>
      <c r="E64" s="12">
        <v>1053905.5056428572</v>
      </c>
      <c r="F64" s="12">
        <f t="shared" si="11"/>
        <v>1053905.5056428572</v>
      </c>
      <c r="G64" s="3">
        <v>0.35</v>
      </c>
      <c r="H64" s="12">
        <f t="shared" si="10"/>
        <v>368866.92697500001</v>
      </c>
    </row>
    <row r="65" spans="3:8" x14ac:dyDescent="0.2">
      <c r="C65" s="12">
        <v>2761999.0980000007</v>
      </c>
      <c r="D65" s="12"/>
      <c r="E65" s="12">
        <v>16615.726240385007</v>
      </c>
      <c r="F65" s="12">
        <f t="shared" si="11"/>
        <v>16615.726240385007</v>
      </c>
      <c r="G65" s="3">
        <v>0.35</v>
      </c>
      <c r="H65" s="12">
        <f t="shared" si="10"/>
        <v>5815.504184134752</v>
      </c>
    </row>
    <row r="66" spans="3:8" x14ac:dyDescent="0.2">
      <c r="C66" s="12">
        <v>1834207.4429999997</v>
      </c>
      <c r="D66" s="12"/>
      <c r="E66" s="12">
        <v>30570.124049999995</v>
      </c>
      <c r="F66" s="12">
        <f t="shared" si="11"/>
        <v>30570.124049999995</v>
      </c>
      <c r="G66" s="3">
        <v>0.35</v>
      </c>
      <c r="H66" s="12">
        <f t="shared" si="10"/>
        <v>10699.543417499997</v>
      </c>
    </row>
    <row r="67" spans="3:8" ht="15" x14ac:dyDescent="0.35">
      <c r="C67" s="12">
        <v>2308791.2039999999</v>
      </c>
      <c r="D67" s="12"/>
      <c r="E67" s="32">
        <v>27485.609571428573</v>
      </c>
      <c r="F67" s="32">
        <f t="shared" si="11"/>
        <v>27485.609571428573</v>
      </c>
      <c r="G67" s="3">
        <v>0.35</v>
      </c>
      <c r="H67" s="12">
        <f t="shared" si="10"/>
        <v>9619.96335</v>
      </c>
    </row>
    <row r="68" spans="3:8" x14ac:dyDescent="0.2">
      <c r="E68" s="9">
        <f>SUM(E45:E67)</f>
        <v>5427466.0469723428</v>
      </c>
      <c r="F68" s="9">
        <f>SUM(F45:F67)</f>
        <v>3588763.3569723419</v>
      </c>
      <c r="G68" s="33" t="s">
        <v>44</v>
      </c>
      <c r="H68" s="12">
        <f>SUM(H45:H67)</f>
        <v>1256067.1749403197</v>
      </c>
    </row>
    <row r="69" spans="3:8" ht="15" x14ac:dyDescent="0.35">
      <c r="E69" s="9"/>
      <c r="F69" s="9"/>
      <c r="G69" s="33" t="s">
        <v>42</v>
      </c>
      <c r="H69" s="32">
        <f>-H96*0.35</f>
        <v>-183146.4457935206</v>
      </c>
    </row>
    <row r="70" spans="3:8" x14ac:dyDescent="0.2">
      <c r="H70" s="9">
        <f>H68+H69</f>
        <v>1072920.7291467991</v>
      </c>
    </row>
    <row r="71" spans="3:8" x14ac:dyDescent="0.2">
      <c r="H71" s="9"/>
    </row>
    <row r="72" spans="3:8" x14ac:dyDescent="0.2">
      <c r="C72" s="15" t="s">
        <v>38</v>
      </c>
      <c r="D72" s="27" t="s">
        <v>32</v>
      </c>
      <c r="E72" s="28" t="s">
        <v>39</v>
      </c>
      <c r="F72" s="15" t="s">
        <v>40</v>
      </c>
      <c r="G72" s="31" t="s">
        <v>25</v>
      </c>
      <c r="H72" s="15" t="s">
        <v>41</v>
      </c>
    </row>
    <row r="73" spans="3:8" x14ac:dyDescent="0.2">
      <c r="C73" s="12">
        <v>360851</v>
      </c>
      <c r="D73" s="12">
        <f>D45</f>
        <v>1838702.69</v>
      </c>
      <c r="E73" s="12">
        <v>0</v>
      </c>
      <c r="F73" s="12">
        <f>E73-D73</f>
        <v>-1838702.69</v>
      </c>
      <c r="G73" s="3">
        <v>0.06</v>
      </c>
      <c r="H73" s="12">
        <f>F73*G73</f>
        <v>-110322.1614</v>
      </c>
    </row>
    <row r="74" spans="3:8" x14ac:dyDescent="0.2">
      <c r="C74" s="12">
        <v>1965028</v>
      </c>
      <c r="D74" s="12"/>
      <c r="E74" s="12">
        <v>8654.3108166666661</v>
      </c>
      <c r="F74" s="12">
        <f>E74</f>
        <v>8654.3108166666661</v>
      </c>
      <c r="G74" s="3">
        <v>0.06</v>
      </c>
      <c r="H74" s="12">
        <f t="shared" ref="H74:H95" si="12">F74*G74</f>
        <v>519.25864899999999</v>
      </c>
    </row>
    <row r="75" spans="3:8" x14ac:dyDescent="0.2">
      <c r="C75" s="12">
        <v>18755</v>
      </c>
      <c r="D75" s="12"/>
      <c r="E75" s="12">
        <v>180.048</v>
      </c>
      <c r="F75" s="12">
        <f t="shared" ref="F75:F95" si="13">E75</f>
        <v>180.048</v>
      </c>
      <c r="G75" s="3">
        <v>0.06</v>
      </c>
      <c r="H75" s="12">
        <f t="shared" si="12"/>
        <v>10.80288</v>
      </c>
    </row>
    <row r="76" spans="3:8" x14ac:dyDescent="0.2">
      <c r="C76" s="12">
        <v>3107470</v>
      </c>
      <c r="D76" s="12"/>
      <c r="E76" s="12">
        <v>14794.146758333334</v>
      </c>
      <c r="F76" s="12">
        <f t="shared" si="13"/>
        <v>14794.146758333334</v>
      </c>
      <c r="G76" s="3">
        <v>0.06</v>
      </c>
      <c r="H76" s="12">
        <f t="shared" si="12"/>
        <v>887.64880549999998</v>
      </c>
    </row>
    <row r="77" spans="3:8" x14ac:dyDescent="0.2">
      <c r="C77" s="12">
        <v>-5631.44</v>
      </c>
      <c r="D77" s="12"/>
      <c r="E77" s="12">
        <v>-29.469128649999998</v>
      </c>
      <c r="F77" s="12">
        <f t="shared" si="13"/>
        <v>-29.469128649999998</v>
      </c>
      <c r="G77" s="3">
        <v>0.06</v>
      </c>
      <c r="H77" s="12">
        <f t="shared" si="12"/>
        <v>-1.7681477189999999</v>
      </c>
    </row>
    <row r="78" spans="3:8" x14ac:dyDescent="0.2">
      <c r="C78" s="12">
        <v>127918333.47199999</v>
      </c>
      <c r="D78" s="12"/>
      <c r="E78" s="12">
        <v>658459.62154711992</v>
      </c>
      <c r="F78" s="12">
        <f t="shared" si="13"/>
        <v>658459.62154711992</v>
      </c>
      <c r="G78" s="3">
        <v>0.06</v>
      </c>
      <c r="H78" s="12">
        <f t="shared" si="12"/>
        <v>39507.577292827191</v>
      </c>
    </row>
    <row r="79" spans="3:8" x14ac:dyDescent="0.2">
      <c r="C79" s="12">
        <v>191877500.20799997</v>
      </c>
      <c r="D79" s="12"/>
      <c r="E79" s="12">
        <v>2284255.9548571426</v>
      </c>
      <c r="F79" s="12">
        <f t="shared" si="13"/>
        <v>2284255.9548571426</v>
      </c>
      <c r="G79" s="3">
        <v>0.06</v>
      </c>
      <c r="H79" s="12">
        <f t="shared" si="12"/>
        <v>137055.35729142855</v>
      </c>
    </row>
    <row r="80" spans="3:8" x14ac:dyDescent="0.2">
      <c r="C80" s="12">
        <v>3354199.04</v>
      </c>
      <c r="D80" s="12"/>
      <c r="E80" s="12">
        <v>17265.739558400001</v>
      </c>
      <c r="F80" s="12">
        <f t="shared" si="13"/>
        <v>17265.739558400001</v>
      </c>
      <c r="G80" s="3">
        <v>0.06</v>
      </c>
      <c r="H80" s="12">
        <f t="shared" si="12"/>
        <v>1035.9443735039999</v>
      </c>
    </row>
    <row r="81" spans="3:8" x14ac:dyDescent="0.2">
      <c r="C81" s="12">
        <v>5411173.5480000004</v>
      </c>
      <c r="D81" s="12"/>
      <c r="E81" s="12">
        <v>30108.671483330003</v>
      </c>
      <c r="F81" s="12">
        <f t="shared" si="13"/>
        <v>30108.671483330003</v>
      </c>
      <c r="G81" s="3">
        <v>0.06</v>
      </c>
      <c r="H81" s="12">
        <f t="shared" si="12"/>
        <v>1806.5202889998002</v>
      </c>
    </row>
    <row r="82" spans="3:8" x14ac:dyDescent="0.2">
      <c r="C82" s="12">
        <v>8116760.3219999988</v>
      </c>
      <c r="D82" s="12"/>
      <c r="E82" s="12">
        <v>96628.099071428544</v>
      </c>
      <c r="F82" s="12">
        <f t="shared" si="13"/>
        <v>96628.099071428544</v>
      </c>
      <c r="G82" s="3">
        <v>0.06</v>
      </c>
      <c r="H82" s="12">
        <f t="shared" si="12"/>
        <v>5797.6859442857121</v>
      </c>
    </row>
    <row r="83" spans="3:8" x14ac:dyDescent="0.2">
      <c r="C83" s="12">
        <v>143218226.94000003</v>
      </c>
      <c r="D83" s="12"/>
      <c r="E83" s="12">
        <v>796890.0843986501</v>
      </c>
      <c r="F83" s="12">
        <f t="shared" si="13"/>
        <v>796890.0843986501</v>
      </c>
      <c r="G83" s="3">
        <v>0.06</v>
      </c>
      <c r="H83" s="12">
        <f t="shared" si="12"/>
        <v>47813.405063919003</v>
      </c>
    </row>
    <row r="84" spans="3:8" x14ac:dyDescent="0.2">
      <c r="C84" s="12">
        <v>214827340.41</v>
      </c>
      <c r="D84" s="12"/>
      <c r="E84" s="12">
        <v>3580455.6735</v>
      </c>
      <c r="F84" s="12">
        <f t="shared" si="13"/>
        <v>3580455.6735</v>
      </c>
      <c r="G84" s="3">
        <v>0.06</v>
      </c>
      <c r="H84" s="12">
        <f t="shared" si="12"/>
        <v>214827.34041</v>
      </c>
    </row>
    <row r="85" spans="3:8" x14ac:dyDescent="0.2">
      <c r="C85" s="12">
        <v>1550574.7880000002</v>
      </c>
      <c r="D85" s="12"/>
      <c r="E85" s="12">
        <v>8627.6565495633349</v>
      </c>
      <c r="F85" s="12">
        <f t="shared" si="13"/>
        <v>8627.6565495633349</v>
      </c>
      <c r="G85" s="3">
        <v>0.06</v>
      </c>
      <c r="H85" s="12">
        <f t="shared" si="12"/>
        <v>517.6593929738001</v>
      </c>
    </row>
    <row r="86" spans="3:8" x14ac:dyDescent="0.2">
      <c r="C86" s="12">
        <v>2325862.182</v>
      </c>
      <c r="D86" s="12"/>
      <c r="E86" s="12">
        <v>27688.835500000001</v>
      </c>
      <c r="F86" s="12">
        <f t="shared" si="13"/>
        <v>27688.835500000001</v>
      </c>
      <c r="G86" s="3">
        <v>0.06</v>
      </c>
      <c r="H86" s="12">
        <f t="shared" si="12"/>
        <v>1661.3301300000001</v>
      </c>
    </row>
    <row r="87" spans="3:8" x14ac:dyDescent="0.2">
      <c r="C87" s="12">
        <v>5798889.6400000006</v>
      </c>
      <c r="D87" s="12"/>
      <c r="E87" s="12">
        <v>32265.988438566666</v>
      </c>
      <c r="F87" s="12">
        <f t="shared" si="13"/>
        <v>32265.988438566666</v>
      </c>
      <c r="G87" s="3">
        <v>0.06</v>
      </c>
      <c r="H87" s="12">
        <f t="shared" si="12"/>
        <v>1935.9593063139998</v>
      </c>
    </row>
    <row r="88" spans="3:8" x14ac:dyDescent="0.2">
      <c r="C88" s="12">
        <v>8698334.459999999</v>
      </c>
      <c r="D88" s="12"/>
      <c r="E88" s="12">
        <v>144972.24099999998</v>
      </c>
      <c r="F88" s="12">
        <f t="shared" si="13"/>
        <v>144972.24099999998</v>
      </c>
      <c r="G88" s="3">
        <v>0.06</v>
      </c>
      <c r="H88" s="12">
        <f t="shared" si="12"/>
        <v>8698.3344599999982</v>
      </c>
    </row>
    <row r="89" spans="3:8" x14ac:dyDescent="0.2">
      <c r="C89" s="12">
        <v>61477.070000000007</v>
      </c>
      <c r="D89" s="12"/>
      <c r="E89" s="12">
        <v>342.06866365833338</v>
      </c>
      <c r="F89" s="12">
        <f t="shared" si="13"/>
        <v>342.06866365833338</v>
      </c>
      <c r="G89" s="3">
        <v>0.06</v>
      </c>
      <c r="H89" s="12">
        <f t="shared" si="12"/>
        <v>20.524119819500001</v>
      </c>
    </row>
    <row r="90" spans="3:8" x14ac:dyDescent="0.2">
      <c r="C90" s="12">
        <v>97728.44</v>
      </c>
      <c r="D90" s="12"/>
      <c r="E90" s="12">
        <v>587.91800696666667</v>
      </c>
      <c r="F90" s="12">
        <f t="shared" si="13"/>
        <v>587.91800696666667</v>
      </c>
      <c r="G90" s="3">
        <v>0.06</v>
      </c>
      <c r="H90" s="12">
        <f t="shared" si="12"/>
        <v>35.275080418000002</v>
      </c>
    </row>
    <row r="91" spans="3:8" x14ac:dyDescent="0.2">
      <c r="C91" s="12">
        <v>113639335.91600001</v>
      </c>
      <c r="D91" s="12"/>
      <c r="E91" s="12">
        <v>683635.30498133681</v>
      </c>
      <c r="F91" s="12">
        <f t="shared" si="13"/>
        <v>683635.30498133681</v>
      </c>
      <c r="G91" s="3">
        <v>0.06</v>
      </c>
      <c r="H91" s="12">
        <f t="shared" si="12"/>
        <v>41018.11829888021</v>
      </c>
    </row>
    <row r="92" spans="3:8" x14ac:dyDescent="0.2">
      <c r="C92" s="12">
        <v>170459003.87400001</v>
      </c>
      <c r="D92" s="12"/>
      <c r="E92" s="12">
        <v>2029273.8556428573</v>
      </c>
      <c r="F92" s="12">
        <f t="shared" si="13"/>
        <v>2029273.8556428573</v>
      </c>
      <c r="G92" s="3">
        <v>0.06</v>
      </c>
      <c r="H92" s="12">
        <f t="shared" si="12"/>
        <v>121756.43133857143</v>
      </c>
    </row>
    <row r="93" spans="3:8" x14ac:dyDescent="0.2">
      <c r="C93" s="12">
        <v>5354505.7920000004</v>
      </c>
      <c r="D93" s="12"/>
      <c r="E93" s="12">
        <v>32211.814427040004</v>
      </c>
      <c r="F93" s="12">
        <f t="shared" si="13"/>
        <v>32211.814427040004</v>
      </c>
      <c r="G93" s="3">
        <v>0.06</v>
      </c>
      <c r="H93" s="12">
        <f t="shared" si="12"/>
        <v>1932.7088656224003</v>
      </c>
    </row>
    <row r="94" spans="3:8" x14ac:dyDescent="0.2">
      <c r="C94" s="12">
        <v>3586227.6599999997</v>
      </c>
      <c r="D94" s="12"/>
      <c r="E94" s="12">
        <v>59770.460999999988</v>
      </c>
      <c r="F94" s="12">
        <f t="shared" si="13"/>
        <v>59770.460999999988</v>
      </c>
      <c r="G94" s="3">
        <v>0.06</v>
      </c>
      <c r="H94" s="12">
        <f t="shared" si="12"/>
        <v>3586.2276599999991</v>
      </c>
    </row>
    <row r="95" spans="3:8" ht="15" x14ac:dyDescent="0.35">
      <c r="C95" s="12">
        <v>4445531.0279999999</v>
      </c>
      <c r="D95" s="12"/>
      <c r="E95" s="32">
        <v>52922.988428571429</v>
      </c>
      <c r="F95" s="32">
        <f t="shared" si="13"/>
        <v>52922.988428571429</v>
      </c>
      <c r="G95" s="3">
        <v>0.06</v>
      </c>
      <c r="H95" s="32">
        <f t="shared" si="12"/>
        <v>3175.3793057142857</v>
      </c>
    </row>
    <row r="96" spans="3:8" x14ac:dyDescent="0.2">
      <c r="E96" s="9">
        <f>SUM(E73:E95)</f>
        <v>10559962.013500983</v>
      </c>
      <c r="F96" s="9">
        <f>SUM(F73:F95)</f>
        <v>8721259.3235009834</v>
      </c>
      <c r="H96" s="12">
        <f>SUM(H73:H95)</f>
        <v>523275.55941005889</v>
      </c>
    </row>
    <row r="97" spans="5:8" x14ac:dyDescent="0.2">
      <c r="E97" s="9"/>
      <c r="F97" s="9"/>
      <c r="H97" s="9"/>
    </row>
  </sheetData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4 of 7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12</v>
      </c>
    </row>
    <row r="6" spans="1:16" x14ac:dyDescent="0.2">
      <c r="A6" s="18" t="s">
        <v>16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10">
        <v>0</v>
      </c>
    </row>
    <row r="10" spans="1:16" x14ac:dyDescent="0.2">
      <c r="A10" s="21">
        <v>42094</v>
      </c>
      <c r="C10" s="36">
        <v>0</v>
      </c>
      <c r="D10" s="36">
        <v>0</v>
      </c>
      <c r="E10" s="36">
        <v>0</v>
      </c>
      <c r="F10" s="36">
        <v>0</v>
      </c>
      <c r="G10" s="14">
        <f t="shared" ref="G10:G27" si="0">E10-D10</f>
        <v>0</v>
      </c>
      <c r="H10" s="14">
        <f t="shared" ref="H10:H27" si="1">F10-D10</f>
        <v>0</v>
      </c>
      <c r="I10" s="3">
        <v>0.35</v>
      </c>
      <c r="J10" s="3">
        <v>0.06</v>
      </c>
      <c r="K10" s="9">
        <f t="shared" ref="K10:K27" si="2">G10*I10-L10*I10</f>
        <v>0</v>
      </c>
      <c r="L10" s="9">
        <f t="shared" ref="L10:L27" si="3">H10*J10</f>
        <v>0</v>
      </c>
      <c r="M10" s="15">
        <f t="shared" ref="M10:M26" si="4">M9+K10+L10</f>
        <v>0</v>
      </c>
      <c r="N10" s="36">
        <v>0</v>
      </c>
    </row>
    <row r="11" spans="1:16" x14ac:dyDescent="0.2">
      <c r="A11" s="34">
        <v>42124</v>
      </c>
      <c r="C11" s="36">
        <v>0</v>
      </c>
      <c r="D11" s="36">
        <v>0</v>
      </c>
      <c r="E11" s="36">
        <v>0</v>
      </c>
      <c r="F11" s="36">
        <v>0</v>
      </c>
      <c r="G11" s="14">
        <f t="shared" si="0"/>
        <v>0</v>
      </c>
      <c r="H11" s="14">
        <f t="shared" si="1"/>
        <v>0</v>
      </c>
      <c r="I11" s="3">
        <v>0.35</v>
      </c>
      <c r="J11" s="3">
        <v>0.06</v>
      </c>
      <c r="K11" s="9">
        <f t="shared" si="2"/>
        <v>0</v>
      </c>
      <c r="L11" s="9">
        <f t="shared" si="3"/>
        <v>0</v>
      </c>
      <c r="M11" s="15">
        <f t="shared" si="4"/>
        <v>0</v>
      </c>
      <c r="N11" s="36">
        <v>0</v>
      </c>
    </row>
    <row r="12" spans="1:16" x14ac:dyDescent="0.2">
      <c r="A12" s="21">
        <v>42138</v>
      </c>
      <c r="C12" s="36">
        <v>0</v>
      </c>
      <c r="D12" s="36">
        <v>0</v>
      </c>
      <c r="E12" s="36">
        <v>0</v>
      </c>
      <c r="F12" s="36">
        <v>0</v>
      </c>
      <c r="G12" s="14">
        <f t="shared" si="0"/>
        <v>0</v>
      </c>
      <c r="H12" s="14">
        <f t="shared" si="1"/>
        <v>0</v>
      </c>
      <c r="I12" s="3">
        <v>0.35</v>
      </c>
      <c r="J12" s="3">
        <v>0.06</v>
      </c>
      <c r="K12" s="9">
        <f t="shared" si="2"/>
        <v>0</v>
      </c>
      <c r="L12" s="9">
        <f t="shared" si="3"/>
        <v>0</v>
      </c>
      <c r="M12" s="15">
        <f t="shared" si="4"/>
        <v>0</v>
      </c>
      <c r="N12" s="36">
        <v>0</v>
      </c>
    </row>
    <row r="13" spans="1:16" x14ac:dyDescent="0.2">
      <c r="A13" s="21">
        <v>42182</v>
      </c>
      <c r="C13" s="36">
        <v>0</v>
      </c>
      <c r="D13" s="36">
        <v>0</v>
      </c>
      <c r="E13" s="36">
        <v>0</v>
      </c>
      <c r="F13" s="36">
        <v>0</v>
      </c>
      <c r="G13" s="14">
        <f t="shared" si="0"/>
        <v>0</v>
      </c>
      <c r="H13" s="14">
        <f t="shared" si="1"/>
        <v>0</v>
      </c>
      <c r="I13" s="3">
        <v>0.35</v>
      </c>
      <c r="J13" s="3">
        <v>0.06</v>
      </c>
      <c r="K13" s="9">
        <f t="shared" si="2"/>
        <v>0</v>
      </c>
      <c r="L13" s="9">
        <f t="shared" si="3"/>
        <v>0</v>
      </c>
      <c r="M13" s="15">
        <f t="shared" si="4"/>
        <v>0</v>
      </c>
      <c r="N13" s="36">
        <v>0</v>
      </c>
    </row>
    <row r="14" spans="1:16" x14ac:dyDescent="0.2">
      <c r="A14" s="20">
        <v>42204</v>
      </c>
      <c r="C14" s="36">
        <v>0</v>
      </c>
      <c r="D14" s="36">
        <v>0</v>
      </c>
      <c r="E14" s="36">
        <v>0</v>
      </c>
      <c r="F14" s="36">
        <v>0</v>
      </c>
      <c r="G14" s="14">
        <f t="shared" si="0"/>
        <v>0</v>
      </c>
      <c r="H14" s="14">
        <f t="shared" si="1"/>
        <v>0</v>
      </c>
      <c r="I14" s="3">
        <v>0.35</v>
      </c>
      <c r="J14" s="3">
        <v>0.06</v>
      </c>
      <c r="K14" s="9">
        <f t="shared" si="2"/>
        <v>0</v>
      </c>
      <c r="L14" s="9">
        <f t="shared" si="3"/>
        <v>0</v>
      </c>
      <c r="M14" s="15">
        <f t="shared" si="4"/>
        <v>0</v>
      </c>
      <c r="N14" s="36">
        <v>0</v>
      </c>
    </row>
    <row r="15" spans="1:16" x14ac:dyDescent="0.2">
      <c r="A15" s="21">
        <v>42226</v>
      </c>
      <c r="C15" s="36">
        <v>0</v>
      </c>
      <c r="D15" s="36">
        <v>0</v>
      </c>
      <c r="E15" s="36">
        <v>0</v>
      </c>
      <c r="F15" s="36">
        <v>0</v>
      </c>
      <c r="G15" s="14">
        <f t="shared" si="0"/>
        <v>0</v>
      </c>
      <c r="H15" s="14">
        <f t="shared" si="1"/>
        <v>0</v>
      </c>
      <c r="I15" s="3">
        <v>0.35</v>
      </c>
      <c r="J15" s="3">
        <v>0.06</v>
      </c>
      <c r="K15" s="9">
        <f t="shared" si="2"/>
        <v>0</v>
      </c>
      <c r="L15" s="9">
        <f t="shared" si="3"/>
        <v>0</v>
      </c>
      <c r="M15" s="15">
        <f t="shared" si="4"/>
        <v>0</v>
      </c>
      <c r="N15" s="36">
        <v>0</v>
      </c>
    </row>
    <row r="16" spans="1:16" x14ac:dyDescent="0.2">
      <c r="A16" s="20">
        <v>42248</v>
      </c>
      <c r="C16" s="36">
        <v>0</v>
      </c>
      <c r="D16" s="36">
        <v>0</v>
      </c>
      <c r="E16" s="36">
        <v>0</v>
      </c>
      <c r="F16" s="36">
        <v>0</v>
      </c>
      <c r="G16" s="14">
        <f t="shared" si="0"/>
        <v>0</v>
      </c>
      <c r="H16" s="14">
        <f t="shared" si="1"/>
        <v>0</v>
      </c>
      <c r="I16" s="3">
        <v>0.35</v>
      </c>
      <c r="J16" s="3">
        <v>0.06</v>
      </c>
      <c r="K16" s="9">
        <f t="shared" si="2"/>
        <v>0</v>
      </c>
      <c r="L16" s="9">
        <f t="shared" si="3"/>
        <v>0</v>
      </c>
      <c r="M16" s="15">
        <f t="shared" si="4"/>
        <v>0</v>
      </c>
      <c r="N16" s="36">
        <v>0</v>
      </c>
    </row>
    <row r="17" spans="1:19" x14ac:dyDescent="0.2">
      <c r="A17" s="20">
        <v>42292</v>
      </c>
      <c r="C17" s="36">
        <v>0</v>
      </c>
      <c r="D17" s="36">
        <v>0</v>
      </c>
      <c r="E17" s="36">
        <v>0</v>
      </c>
      <c r="F17" s="36">
        <v>0</v>
      </c>
      <c r="G17" s="14">
        <f t="shared" si="0"/>
        <v>0</v>
      </c>
      <c r="H17" s="14">
        <f t="shared" si="1"/>
        <v>0</v>
      </c>
      <c r="I17" s="3">
        <v>0.35</v>
      </c>
      <c r="J17" s="3">
        <v>0.06</v>
      </c>
      <c r="K17" s="9">
        <f t="shared" si="2"/>
        <v>0</v>
      </c>
      <c r="L17" s="9">
        <f t="shared" si="3"/>
        <v>0</v>
      </c>
      <c r="M17" s="15">
        <f t="shared" si="4"/>
        <v>0</v>
      </c>
      <c r="N17" s="36">
        <v>0</v>
      </c>
    </row>
    <row r="18" spans="1:19" x14ac:dyDescent="0.2">
      <c r="A18" s="20">
        <v>42336</v>
      </c>
      <c r="C18" s="36">
        <v>0</v>
      </c>
      <c r="D18" s="36">
        <v>0</v>
      </c>
      <c r="E18" s="36">
        <v>0</v>
      </c>
      <c r="F18" s="36">
        <v>0</v>
      </c>
      <c r="G18" s="14">
        <f t="shared" si="0"/>
        <v>0</v>
      </c>
      <c r="H18" s="14">
        <f t="shared" si="1"/>
        <v>0</v>
      </c>
      <c r="I18" s="3">
        <v>0.35</v>
      </c>
      <c r="J18" s="3">
        <v>0.06</v>
      </c>
      <c r="K18" s="9">
        <f t="shared" si="2"/>
        <v>0</v>
      </c>
      <c r="L18" s="9">
        <f t="shared" si="3"/>
        <v>0</v>
      </c>
      <c r="M18" s="15">
        <f t="shared" si="4"/>
        <v>0</v>
      </c>
      <c r="N18" s="36">
        <v>0</v>
      </c>
    </row>
    <row r="19" spans="1:19" x14ac:dyDescent="0.2">
      <c r="A19" s="21">
        <v>42358</v>
      </c>
      <c r="C19" s="36">
        <v>97235467</v>
      </c>
      <c r="D19" s="37">
        <v>102872</v>
      </c>
      <c r="E19" s="36">
        <v>49694269</v>
      </c>
      <c r="F19" s="36">
        <v>2153071</v>
      </c>
      <c r="G19" s="14">
        <f t="shared" si="0"/>
        <v>49591397</v>
      </c>
      <c r="H19" s="14">
        <f t="shared" si="1"/>
        <v>2050199</v>
      </c>
      <c r="I19" s="3">
        <v>0.35</v>
      </c>
      <c r="J19" s="3">
        <v>0.06</v>
      </c>
      <c r="K19" s="9">
        <f t="shared" si="2"/>
        <v>17313934.770999998</v>
      </c>
      <c r="L19" s="9">
        <f t="shared" si="3"/>
        <v>123011.94</v>
      </c>
      <c r="M19" s="15">
        <f t="shared" si="4"/>
        <v>17436946.710999999</v>
      </c>
      <c r="N19" s="9">
        <v>1646060</v>
      </c>
    </row>
    <row r="20" spans="1:19" x14ac:dyDescent="0.2">
      <c r="A20" s="20">
        <v>42380</v>
      </c>
      <c r="C20" s="36">
        <v>97235467</v>
      </c>
      <c r="D20" s="37">
        <v>205743</v>
      </c>
      <c r="E20" s="36">
        <v>464260</v>
      </c>
      <c r="F20" s="36">
        <v>928520</v>
      </c>
      <c r="G20" s="14">
        <f t="shared" si="0"/>
        <v>258517</v>
      </c>
      <c r="H20" s="14">
        <f t="shared" si="1"/>
        <v>722777</v>
      </c>
      <c r="I20" s="3">
        <v>0.35</v>
      </c>
      <c r="J20" s="3">
        <v>0.06</v>
      </c>
      <c r="K20" s="9">
        <f t="shared" si="2"/>
        <v>75302.633000000002</v>
      </c>
      <c r="L20" s="9">
        <f t="shared" si="3"/>
        <v>43366.619999999995</v>
      </c>
      <c r="M20" s="15">
        <f t="shared" si="4"/>
        <v>17555615.964000002</v>
      </c>
      <c r="N20" s="9">
        <v>1646060</v>
      </c>
    </row>
    <row r="21" spans="1:19" x14ac:dyDescent="0.2">
      <c r="A21" s="20">
        <v>42424</v>
      </c>
      <c r="C21" s="36">
        <v>97235467</v>
      </c>
      <c r="D21" s="37">
        <v>205743</v>
      </c>
      <c r="E21" s="36">
        <v>464260</v>
      </c>
      <c r="F21" s="36">
        <v>928520</v>
      </c>
      <c r="G21" s="14">
        <f t="shared" si="0"/>
        <v>258517</v>
      </c>
      <c r="H21" s="14">
        <f t="shared" si="1"/>
        <v>722777</v>
      </c>
      <c r="I21" s="3">
        <v>0.35</v>
      </c>
      <c r="J21" s="3">
        <v>0.06</v>
      </c>
      <c r="K21" s="9">
        <f t="shared" si="2"/>
        <v>75302.633000000002</v>
      </c>
      <c r="L21" s="9">
        <f t="shared" si="3"/>
        <v>43366.619999999995</v>
      </c>
      <c r="M21" s="15">
        <f t="shared" si="4"/>
        <v>17674285.217000004</v>
      </c>
      <c r="N21" s="9">
        <v>1646060</v>
      </c>
    </row>
    <row r="22" spans="1:19" x14ac:dyDescent="0.2">
      <c r="A22" s="21">
        <v>42446</v>
      </c>
      <c r="C22" s="36">
        <v>97235467</v>
      </c>
      <c r="D22" s="37">
        <v>205743</v>
      </c>
      <c r="E22" s="36">
        <v>464260</v>
      </c>
      <c r="F22" s="36">
        <v>928520</v>
      </c>
      <c r="G22" s="14">
        <f t="shared" si="0"/>
        <v>258517</v>
      </c>
      <c r="H22" s="14">
        <f t="shared" si="1"/>
        <v>722777</v>
      </c>
      <c r="I22" s="3">
        <v>0.35</v>
      </c>
      <c r="J22" s="3">
        <v>0.06</v>
      </c>
      <c r="K22" s="9">
        <f t="shared" si="2"/>
        <v>75302.633000000002</v>
      </c>
      <c r="L22" s="9">
        <f t="shared" si="3"/>
        <v>43366.619999999995</v>
      </c>
      <c r="M22" s="15">
        <f t="shared" si="4"/>
        <v>17792954.470000006</v>
      </c>
      <c r="N22" s="9">
        <v>1646060</v>
      </c>
    </row>
    <row r="23" spans="1:19" x14ac:dyDescent="0.2">
      <c r="A23" s="21">
        <v>42490</v>
      </c>
      <c r="C23" s="36">
        <v>97235467</v>
      </c>
      <c r="D23" s="37">
        <v>205743</v>
      </c>
      <c r="E23" s="36">
        <v>464260</v>
      </c>
      <c r="F23" s="36">
        <v>928520</v>
      </c>
      <c r="G23" s="14">
        <f t="shared" si="0"/>
        <v>258517</v>
      </c>
      <c r="H23" s="14">
        <f t="shared" si="1"/>
        <v>722777</v>
      </c>
      <c r="I23" s="3">
        <v>0.35</v>
      </c>
      <c r="J23" s="3">
        <v>0.06</v>
      </c>
      <c r="K23" s="9">
        <f t="shared" si="2"/>
        <v>75302.633000000002</v>
      </c>
      <c r="L23" s="9">
        <f t="shared" si="3"/>
        <v>43366.619999999995</v>
      </c>
      <c r="M23" s="15">
        <f t="shared" si="4"/>
        <v>17911623.723000009</v>
      </c>
      <c r="N23" s="9">
        <v>1646060</v>
      </c>
    </row>
    <row r="24" spans="1:19" x14ac:dyDescent="0.2">
      <c r="A24" s="20">
        <v>42512</v>
      </c>
      <c r="C24" s="36">
        <v>97235467</v>
      </c>
      <c r="D24" s="37">
        <v>205743</v>
      </c>
      <c r="E24" s="36">
        <v>464260</v>
      </c>
      <c r="F24" s="36">
        <v>928520</v>
      </c>
      <c r="G24" s="14">
        <f t="shared" si="0"/>
        <v>258517</v>
      </c>
      <c r="H24" s="14">
        <f t="shared" si="1"/>
        <v>722777</v>
      </c>
      <c r="I24" s="3">
        <v>0.35</v>
      </c>
      <c r="J24" s="3">
        <v>0.06</v>
      </c>
      <c r="K24" s="9">
        <f t="shared" si="2"/>
        <v>75302.633000000002</v>
      </c>
      <c r="L24" s="9">
        <f t="shared" si="3"/>
        <v>43366.619999999995</v>
      </c>
      <c r="M24" s="15">
        <f t="shared" si="4"/>
        <v>18030292.976000011</v>
      </c>
      <c r="N24" s="9">
        <v>1646060</v>
      </c>
    </row>
    <row r="25" spans="1:19" x14ac:dyDescent="0.2">
      <c r="A25" s="21">
        <v>42534</v>
      </c>
      <c r="C25" s="36">
        <v>97235467</v>
      </c>
      <c r="D25" s="37">
        <v>205743</v>
      </c>
      <c r="E25" s="36">
        <v>464260</v>
      </c>
      <c r="F25" s="36">
        <v>928520</v>
      </c>
      <c r="G25" s="14">
        <f t="shared" si="0"/>
        <v>258517</v>
      </c>
      <c r="H25" s="14">
        <f t="shared" si="1"/>
        <v>722777</v>
      </c>
      <c r="I25" s="3">
        <v>0.35</v>
      </c>
      <c r="J25" s="3">
        <v>0.06</v>
      </c>
      <c r="K25" s="9">
        <f t="shared" si="2"/>
        <v>75302.633000000002</v>
      </c>
      <c r="L25" s="9">
        <f t="shared" si="3"/>
        <v>43366.619999999995</v>
      </c>
      <c r="M25" s="15">
        <f t="shared" si="4"/>
        <v>18148962.229000013</v>
      </c>
      <c r="N25" s="9">
        <v>1646060</v>
      </c>
    </row>
    <row r="26" spans="1:19" x14ac:dyDescent="0.2">
      <c r="A26" s="21">
        <v>42578</v>
      </c>
      <c r="C26" s="36">
        <v>97235467</v>
      </c>
      <c r="D26" s="37">
        <v>205743</v>
      </c>
      <c r="E26" s="36">
        <v>464260</v>
      </c>
      <c r="F26" s="36">
        <v>928520</v>
      </c>
      <c r="G26" s="14">
        <f t="shared" si="0"/>
        <v>258517</v>
      </c>
      <c r="H26" s="14">
        <f t="shared" si="1"/>
        <v>722777</v>
      </c>
      <c r="I26" s="3">
        <v>0.35</v>
      </c>
      <c r="J26" s="3">
        <v>0.06</v>
      </c>
      <c r="K26" s="9">
        <f t="shared" si="2"/>
        <v>75302.633000000002</v>
      </c>
      <c r="L26" s="9">
        <f t="shared" si="3"/>
        <v>43366.619999999995</v>
      </c>
      <c r="M26" s="15">
        <f t="shared" si="4"/>
        <v>18267631.482000016</v>
      </c>
      <c r="N26" s="9">
        <v>1646060</v>
      </c>
    </row>
    <row r="27" spans="1:19" x14ac:dyDescent="0.2">
      <c r="A27" s="20">
        <v>42600</v>
      </c>
      <c r="C27" s="36">
        <v>100158970</v>
      </c>
      <c r="D27" s="37">
        <v>208836</v>
      </c>
      <c r="E27" s="36">
        <v>768685.4</v>
      </c>
      <c r="F27" s="36">
        <v>958172.6</v>
      </c>
      <c r="G27" s="14">
        <f t="shared" si="0"/>
        <v>559849.4</v>
      </c>
      <c r="H27" s="14">
        <f t="shared" si="1"/>
        <v>749336.6</v>
      </c>
      <c r="I27" s="3">
        <v>0.35</v>
      </c>
      <c r="J27" s="3">
        <v>0.06</v>
      </c>
      <c r="K27" s="9">
        <f t="shared" si="2"/>
        <v>180211.22140000001</v>
      </c>
      <c r="L27" s="9">
        <f t="shared" si="3"/>
        <v>44960.195999999996</v>
      </c>
      <c r="M27" s="15">
        <f>M26+K27+L27</f>
        <v>18492802.899400014</v>
      </c>
      <c r="N27" s="9">
        <v>1646060</v>
      </c>
    </row>
    <row r="28" spans="1:19" x14ac:dyDescent="0.2">
      <c r="A28" s="21">
        <v>42622</v>
      </c>
      <c r="C28" s="12">
        <v>100158970</v>
      </c>
      <c r="D28" s="13">
        <v>211929</v>
      </c>
      <c r="E28" s="13">
        <v>772116.58</v>
      </c>
      <c r="F28" s="13">
        <v>958232.67</v>
      </c>
      <c r="G28" s="14">
        <f t="shared" ref="G28:G33" si="5">E28-D28</f>
        <v>560187.57999999996</v>
      </c>
      <c r="H28" s="14">
        <f t="shared" ref="H28:H33" si="6">F28-D28</f>
        <v>746303.67</v>
      </c>
      <c r="I28" s="3">
        <v>0.35</v>
      </c>
      <c r="J28" s="3">
        <v>0.06</v>
      </c>
      <c r="K28" s="9">
        <f t="shared" ref="K28:K33" si="7">G28*I28-L28*I28</f>
        <v>180393.27592999997</v>
      </c>
      <c r="L28" s="9">
        <f t="shared" ref="L28:L33" si="8">H28*J28</f>
        <v>44778.220200000003</v>
      </c>
      <c r="M28" s="15">
        <f>M27+K28+L28</f>
        <v>18717974.395530012</v>
      </c>
      <c r="N28" s="9">
        <v>1646060</v>
      </c>
      <c r="S28" s="25"/>
    </row>
    <row r="29" spans="1:19" x14ac:dyDescent="0.2">
      <c r="A29" s="20">
        <v>42644</v>
      </c>
      <c r="C29" s="12">
        <v>100158970</v>
      </c>
      <c r="D29" s="13">
        <v>211929</v>
      </c>
      <c r="E29" s="13">
        <v>772116.58</v>
      </c>
      <c r="F29" s="13">
        <v>958232.67</v>
      </c>
      <c r="G29" s="14">
        <f t="shared" si="5"/>
        <v>560187.57999999996</v>
      </c>
      <c r="H29" s="14">
        <f t="shared" si="6"/>
        <v>746303.67</v>
      </c>
      <c r="I29" s="3">
        <v>0.35</v>
      </c>
      <c r="J29" s="3">
        <v>0.06</v>
      </c>
      <c r="K29" s="9">
        <f t="shared" si="7"/>
        <v>180393.27592999997</v>
      </c>
      <c r="L29" s="9">
        <f t="shared" si="8"/>
        <v>44778.220200000003</v>
      </c>
      <c r="M29" s="15">
        <f t="shared" ref="M29:M33" si="9">M28+K29+L29</f>
        <v>18943145.891660009</v>
      </c>
      <c r="N29" s="9">
        <v>1646060</v>
      </c>
      <c r="Q29" s="9">
        <f>358619-M30</f>
        <v>-18809699.087790009</v>
      </c>
      <c r="R29" s="17"/>
      <c r="S29" s="25"/>
    </row>
    <row r="30" spans="1:19" x14ac:dyDescent="0.2">
      <c r="A30" s="20">
        <v>42675</v>
      </c>
      <c r="C30" s="12">
        <v>100158970</v>
      </c>
      <c r="D30" s="13">
        <v>211929</v>
      </c>
      <c r="E30" s="13">
        <v>772118.58</v>
      </c>
      <c r="F30" s="13">
        <v>958232.67</v>
      </c>
      <c r="G30" s="14">
        <f t="shared" si="5"/>
        <v>560189.57999999996</v>
      </c>
      <c r="H30" s="14">
        <f t="shared" si="6"/>
        <v>746303.67</v>
      </c>
      <c r="I30" s="3">
        <v>0.35</v>
      </c>
      <c r="J30" s="3">
        <v>0.06</v>
      </c>
      <c r="K30" s="9">
        <f t="shared" si="7"/>
        <v>180393.97592999999</v>
      </c>
      <c r="L30" s="9">
        <f t="shared" si="8"/>
        <v>44778.220200000003</v>
      </c>
      <c r="M30" s="15">
        <f t="shared" si="9"/>
        <v>19168318.087790009</v>
      </c>
      <c r="N30" s="9">
        <v>1646060</v>
      </c>
      <c r="Q30">
        <f>+Q29/0.389</f>
        <v>-48353982.230822645</v>
      </c>
      <c r="R30" s="9"/>
      <c r="S30" s="25"/>
    </row>
    <row r="31" spans="1:19" x14ac:dyDescent="0.2">
      <c r="A31" s="20">
        <v>42705</v>
      </c>
      <c r="C31" s="12">
        <v>100158970</v>
      </c>
      <c r="D31" s="13">
        <v>211929</v>
      </c>
      <c r="E31" s="13">
        <v>772114.58</v>
      </c>
      <c r="F31" s="13">
        <v>958232.67</v>
      </c>
      <c r="G31" s="14">
        <f t="shared" si="5"/>
        <v>560185.57999999996</v>
      </c>
      <c r="H31" s="14">
        <f t="shared" si="6"/>
        <v>746303.67</v>
      </c>
      <c r="I31" s="3">
        <v>0.35</v>
      </c>
      <c r="J31" s="3">
        <v>0.06</v>
      </c>
      <c r="K31" s="9">
        <f t="shared" si="7"/>
        <v>180392.57592999999</v>
      </c>
      <c r="L31" s="9">
        <f t="shared" si="8"/>
        <v>44778.220200000003</v>
      </c>
      <c r="M31" s="15">
        <f t="shared" si="9"/>
        <v>19393488.883920006</v>
      </c>
      <c r="N31" s="9">
        <v>1646060</v>
      </c>
      <c r="Q31" s="9">
        <f>374733-M32</f>
        <v>-19137233.656850006</v>
      </c>
      <c r="S31" s="25"/>
    </row>
    <row r="32" spans="1:19" x14ac:dyDescent="0.2">
      <c r="A32" s="20">
        <v>42736</v>
      </c>
      <c r="C32" s="12">
        <v>100158970</v>
      </c>
      <c r="D32" s="13">
        <v>211929</v>
      </c>
      <c r="E32" s="13">
        <v>469434.94</v>
      </c>
      <c r="F32" s="13">
        <v>938869.87</v>
      </c>
      <c r="G32" s="14">
        <f t="shared" si="5"/>
        <v>257505.94</v>
      </c>
      <c r="H32" s="14">
        <f t="shared" si="6"/>
        <v>726940.87</v>
      </c>
      <c r="I32" s="3">
        <v>0.35</v>
      </c>
      <c r="J32" s="3">
        <v>0.06</v>
      </c>
      <c r="K32" s="9">
        <f t="shared" si="7"/>
        <v>74861.320730000007</v>
      </c>
      <c r="L32" s="9">
        <f t="shared" si="8"/>
        <v>43616.4522</v>
      </c>
      <c r="M32" s="15">
        <f t="shared" si="9"/>
        <v>19511966.656850006</v>
      </c>
      <c r="N32" s="9">
        <v>1646060</v>
      </c>
      <c r="Q32">
        <f>+Q31/0.389</f>
        <v>-49195973.410925463</v>
      </c>
      <c r="R32" s="9"/>
      <c r="S32" s="25"/>
    </row>
    <row r="33" spans="1:19" x14ac:dyDescent="0.2">
      <c r="A33" s="20">
        <v>42767</v>
      </c>
      <c r="C33" s="12">
        <v>100158970</v>
      </c>
      <c r="D33" s="13">
        <v>211929</v>
      </c>
      <c r="E33" s="13">
        <v>469435.2</v>
      </c>
      <c r="F33" s="13">
        <v>938869.87</v>
      </c>
      <c r="G33" s="14">
        <f t="shared" si="5"/>
        <v>257506.2</v>
      </c>
      <c r="H33" s="14">
        <f t="shared" si="6"/>
        <v>726940.87</v>
      </c>
      <c r="I33" s="3">
        <v>0.35</v>
      </c>
      <c r="J33" s="3">
        <v>0.06</v>
      </c>
      <c r="K33" s="9">
        <f t="shared" si="7"/>
        <v>74861.411729999993</v>
      </c>
      <c r="L33" s="9">
        <f t="shared" si="8"/>
        <v>43616.4522</v>
      </c>
      <c r="M33" s="15">
        <f t="shared" si="9"/>
        <v>19630444.520780005</v>
      </c>
      <c r="N33" s="9">
        <v>1646060</v>
      </c>
      <c r="Q33" s="9">
        <f>+M33-386700</f>
        <v>19243744.520780005</v>
      </c>
      <c r="R33" s="19"/>
      <c r="S33" s="25"/>
    </row>
    <row r="34" spans="1:19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  <c r="Q34">
        <f>+Q33/0.389</f>
        <v>49469780.259074561</v>
      </c>
    </row>
    <row r="35" spans="1:19" x14ac:dyDescent="0.2">
      <c r="A35" s="16"/>
      <c r="C35" s="12"/>
      <c r="D35" s="13"/>
      <c r="E35" s="13"/>
      <c r="F35" s="13"/>
      <c r="G35" s="14"/>
      <c r="H35" s="14"/>
      <c r="I35" s="14"/>
      <c r="J35" s="12"/>
      <c r="K35" s="12"/>
      <c r="L35" s="3"/>
      <c r="M35" s="3"/>
      <c r="N35" s="9"/>
      <c r="O35" s="15"/>
      <c r="P35" s="9"/>
    </row>
    <row r="36" spans="1:19" x14ac:dyDescent="0.2">
      <c r="A36" s="16"/>
      <c r="C36" s="12"/>
      <c r="D36" s="13"/>
      <c r="E36" s="13"/>
      <c r="F36" s="13"/>
      <c r="G36" s="14"/>
      <c r="H36" s="14"/>
      <c r="I36" s="14"/>
      <c r="J36" s="12"/>
      <c r="K36" s="12"/>
      <c r="L36" s="3"/>
      <c r="M36" s="3"/>
      <c r="N36" s="9"/>
      <c r="O36" s="15"/>
      <c r="P36" s="9"/>
    </row>
    <row r="37" spans="1:19" x14ac:dyDescent="0.2">
      <c r="C37" s="26" t="s">
        <v>28</v>
      </c>
      <c r="D37" s="27"/>
      <c r="E37" s="27"/>
      <c r="F37" s="27"/>
      <c r="G37" s="28"/>
      <c r="H37" s="28"/>
    </row>
    <row r="38" spans="1:19" x14ac:dyDescent="0.2">
      <c r="C38" s="26" t="s">
        <v>29</v>
      </c>
      <c r="D38" s="27"/>
      <c r="E38" s="27"/>
      <c r="F38" s="27"/>
      <c r="G38" s="28"/>
      <c r="H38" s="28"/>
    </row>
    <row r="39" spans="1:19" x14ac:dyDescent="0.2">
      <c r="C39" s="26" t="s">
        <v>37</v>
      </c>
      <c r="D39" s="27"/>
      <c r="E39" s="27"/>
      <c r="F39" s="27"/>
      <c r="G39" s="28"/>
      <c r="H39" s="28"/>
    </row>
    <row r="40" spans="1:19" x14ac:dyDescent="0.2">
      <c r="C40" s="15" t="s">
        <v>30</v>
      </c>
      <c r="D40" s="27"/>
      <c r="E40" s="27"/>
      <c r="F40" s="27"/>
      <c r="G40" s="28"/>
      <c r="H40" s="28"/>
    </row>
    <row r="41" spans="1:19" x14ac:dyDescent="0.2">
      <c r="C41" s="29"/>
      <c r="D41" s="27"/>
      <c r="E41" s="27"/>
      <c r="F41" s="27"/>
      <c r="G41" s="27"/>
      <c r="H41" s="27"/>
    </row>
    <row r="42" spans="1:19" x14ac:dyDescent="0.2">
      <c r="C42" s="15" t="s">
        <v>31</v>
      </c>
      <c r="D42" s="30" t="s">
        <v>32</v>
      </c>
      <c r="E42" s="28" t="s">
        <v>33</v>
      </c>
      <c r="F42" s="15" t="s">
        <v>34</v>
      </c>
      <c r="G42" s="31" t="s">
        <v>24</v>
      </c>
      <c r="H42" s="15" t="s">
        <v>35</v>
      </c>
    </row>
    <row r="43" spans="1:19" x14ac:dyDescent="0.2">
      <c r="C43" s="12">
        <v>19447093.452</v>
      </c>
      <c r="D43" s="12">
        <v>211929.22</v>
      </c>
      <c r="E43" s="12">
        <v>108206.86914916999</v>
      </c>
      <c r="F43" s="12">
        <f>E43-D43</f>
        <v>-103722.35085083001</v>
      </c>
      <c r="G43" s="3">
        <v>0.35</v>
      </c>
      <c r="H43" s="12">
        <f>F43*G43</f>
        <v>-36302.822797790504</v>
      </c>
    </row>
    <row r="44" spans="1:19" x14ac:dyDescent="0.2">
      <c r="C44" s="12">
        <v>29170640.177999996</v>
      </c>
      <c r="D44" s="12"/>
      <c r="E44" s="12">
        <v>347269.52592857141</v>
      </c>
      <c r="F44" s="12">
        <f>E44</f>
        <v>347269.52592857141</v>
      </c>
      <c r="G44" s="3">
        <v>0.35</v>
      </c>
      <c r="H44" s="12">
        <f t="shared" ref="H44:H46" si="10">F44*G44</f>
        <v>121544.33407499999</v>
      </c>
    </row>
    <row r="45" spans="1:19" x14ac:dyDescent="0.2">
      <c r="C45" s="12">
        <v>584700.50199999998</v>
      </c>
      <c r="D45" s="12"/>
      <c r="E45" s="12">
        <v>3517.4607699483331</v>
      </c>
      <c r="F45" s="12">
        <f t="shared" ref="F45:F46" si="11">E45</f>
        <v>3517.4607699483331</v>
      </c>
      <c r="G45" s="3">
        <v>0.35</v>
      </c>
      <c r="H45" s="12">
        <f t="shared" si="10"/>
        <v>1231.1112694819165</v>
      </c>
    </row>
    <row r="46" spans="1:19" ht="15" x14ac:dyDescent="0.35">
      <c r="C46" s="12">
        <v>877050.75299999991</v>
      </c>
      <c r="D46" s="12"/>
      <c r="E46" s="32">
        <v>10441.080392857142</v>
      </c>
      <c r="F46" s="32">
        <f t="shared" si="11"/>
        <v>10441.080392857142</v>
      </c>
      <c r="G46" s="3">
        <v>0.35</v>
      </c>
      <c r="H46" s="32">
        <f t="shared" si="10"/>
        <v>3654.3781374999994</v>
      </c>
    </row>
    <row r="47" spans="1:19" x14ac:dyDescent="0.2">
      <c r="C47" s="12"/>
      <c r="D47" s="12"/>
      <c r="E47" s="12">
        <f>SUM(E43:E46)</f>
        <v>469434.93624054687</v>
      </c>
      <c r="F47" s="12">
        <f>SUM(F43:F46)</f>
        <v>257505.71624054687</v>
      </c>
      <c r="G47" s="33" t="s">
        <v>44</v>
      </c>
      <c r="H47" s="12">
        <f>SUM(H43:H46)</f>
        <v>90127.0006841914</v>
      </c>
    </row>
    <row r="48" spans="1:19" ht="15" x14ac:dyDescent="0.35">
      <c r="E48" s="9"/>
      <c r="F48" s="9"/>
      <c r="G48" s="33" t="s">
        <v>42</v>
      </c>
      <c r="H48" s="32">
        <f>-H56*0.35</f>
        <v>-15265.753702102968</v>
      </c>
    </row>
    <row r="49" spans="3:8" x14ac:dyDescent="0.2">
      <c r="H49" s="9">
        <f>H47+H48</f>
        <v>74861.246982088429</v>
      </c>
    </row>
    <row r="50" spans="3:8" x14ac:dyDescent="0.2">
      <c r="H50" s="9"/>
    </row>
    <row r="51" spans="3:8" x14ac:dyDescent="0.2">
      <c r="C51" s="15" t="s">
        <v>38</v>
      </c>
      <c r="D51" s="27" t="s">
        <v>32</v>
      </c>
      <c r="E51" s="28" t="s">
        <v>39</v>
      </c>
      <c r="F51" s="15" t="s">
        <v>40</v>
      </c>
      <c r="G51" s="31" t="s">
        <v>25</v>
      </c>
      <c r="H51" s="15" t="s">
        <v>41</v>
      </c>
    </row>
    <row r="52" spans="3:8" x14ac:dyDescent="0.2">
      <c r="C52" s="12">
        <v>38894186.903999999</v>
      </c>
      <c r="D52" s="12">
        <f>D43</f>
        <v>211929.22</v>
      </c>
      <c r="E52" s="12">
        <v>216413.73829833997</v>
      </c>
      <c r="F52" s="12">
        <f>E52-D52</f>
        <v>4484.5182983399718</v>
      </c>
      <c r="G52" s="3">
        <v>0.06</v>
      </c>
      <c r="H52" s="12">
        <f>F52*G52</f>
        <v>269.07109790039829</v>
      </c>
    </row>
    <row r="53" spans="3:8" x14ac:dyDescent="0.2">
      <c r="C53" s="12">
        <v>58341280.355999991</v>
      </c>
      <c r="D53" s="12"/>
      <c r="E53" s="12">
        <v>694539.05185714283</v>
      </c>
      <c r="F53" s="12">
        <f>E53</f>
        <v>694539.05185714283</v>
      </c>
      <c r="G53" s="3">
        <v>0.06</v>
      </c>
      <c r="H53" s="12">
        <f t="shared" ref="H53:H55" si="12">F53*G53</f>
        <v>41672.34311142857</v>
      </c>
    </row>
    <row r="54" spans="3:8" x14ac:dyDescent="0.2">
      <c r="C54" s="12">
        <v>1169401.004</v>
      </c>
      <c r="D54" s="12"/>
      <c r="E54" s="12">
        <v>7034.9215398966662</v>
      </c>
      <c r="F54" s="12">
        <f t="shared" ref="F54:F55" si="13">E54</f>
        <v>7034.9215398966662</v>
      </c>
      <c r="G54" s="3">
        <v>0.06</v>
      </c>
      <c r="H54" s="12">
        <f t="shared" si="12"/>
        <v>422.09529239379998</v>
      </c>
    </row>
    <row r="55" spans="3:8" ht="15" x14ac:dyDescent="0.35">
      <c r="C55" s="12">
        <v>1754101.5059999998</v>
      </c>
      <c r="D55" s="12"/>
      <c r="E55" s="32">
        <v>20882.160785714284</v>
      </c>
      <c r="F55" s="32">
        <f t="shared" si="13"/>
        <v>20882.160785714284</v>
      </c>
      <c r="G55" s="3">
        <v>0.06</v>
      </c>
      <c r="H55" s="32">
        <f t="shared" si="12"/>
        <v>1252.929647142857</v>
      </c>
    </row>
    <row r="56" spans="3:8" x14ac:dyDescent="0.2">
      <c r="E56" s="9">
        <f>SUM(E52:E55)</f>
        <v>938869.87248109374</v>
      </c>
      <c r="F56" s="9">
        <f>SUM(F52:F55)</f>
        <v>726940.65248109365</v>
      </c>
      <c r="H56" s="12">
        <f>SUM(H52:H55)</f>
        <v>43616.439148865626</v>
      </c>
    </row>
    <row r="57" spans="3:8" x14ac:dyDescent="0.2">
      <c r="E57" s="9"/>
      <c r="F57" s="9"/>
      <c r="H57" s="9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7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17</v>
      </c>
    </row>
    <row r="6" spans="1:16" x14ac:dyDescent="0.2">
      <c r="A6" s="24" t="s">
        <v>18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9">
        <v>0</v>
      </c>
    </row>
    <row r="10" spans="1:16" x14ac:dyDescent="0.2">
      <c r="A10" s="21">
        <v>42094</v>
      </c>
      <c r="C10" s="12">
        <v>0</v>
      </c>
      <c r="D10" s="12">
        <v>0</v>
      </c>
      <c r="E10" s="12">
        <v>0</v>
      </c>
      <c r="F10" s="12">
        <v>0</v>
      </c>
      <c r="G10" s="14">
        <f t="shared" ref="G10:G28" si="0">E10-D10</f>
        <v>0</v>
      </c>
      <c r="H10" s="14">
        <f t="shared" ref="H10:H28" si="1">F10-D10</f>
        <v>0</v>
      </c>
      <c r="I10" s="3">
        <v>0.35</v>
      </c>
      <c r="J10" s="3">
        <v>0.06</v>
      </c>
      <c r="K10" s="9">
        <f t="shared" ref="K10:K28" si="2">G10*I10-L10*I10</f>
        <v>0</v>
      </c>
      <c r="L10" s="9">
        <f t="shared" ref="L10:L28" si="3">H10*J10</f>
        <v>0</v>
      </c>
      <c r="M10" s="15">
        <f t="shared" ref="M10:M28" si="4">M9+K10+L10</f>
        <v>0</v>
      </c>
      <c r="N10" s="9">
        <v>0</v>
      </c>
    </row>
    <row r="11" spans="1:16" x14ac:dyDescent="0.2">
      <c r="A11" s="34">
        <v>42124</v>
      </c>
      <c r="C11" s="12">
        <v>0</v>
      </c>
      <c r="D11" s="12">
        <v>0</v>
      </c>
      <c r="E11" s="12">
        <v>0</v>
      </c>
      <c r="F11" s="12">
        <v>0</v>
      </c>
      <c r="G11" s="14">
        <f t="shared" si="0"/>
        <v>0</v>
      </c>
      <c r="H11" s="14">
        <f t="shared" si="1"/>
        <v>0</v>
      </c>
      <c r="I11" s="3">
        <v>0.35</v>
      </c>
      <c r="J11" s="3">
        <v>0.06</v>
      </c>
      <c r="K11" s="9">
        <f t="shared" si="2"/>
        <v>0</v>
      </c>
      <c r="L11" s="9">
        <f t="shared" si="3"/>
        <v>0</v>
      </c>
      <c r="M11" s="15">
        <f t="shared" si="4"/>
        <v>0</v>
      </c>
      <c r="N11" s="9">
        <v>0</v>
      </c>
    </row>
    <row r="12" spans="1:16" x14ac:dyDescent="0.2">
      <c r="A12" s="21">
        <v>42138</v>
      </c>
      <c r="C12" s="12">
        <v>0</v>
      </c>
      <c r="D12" s="12">
        <v>0</v>
      </c>
      <c r="E12" s="12">
        <v>0</v>
      </c>
      <c r="F12" s="12">
        <v>0</v>
      </c>
      <c r="G12" s="14">
        <f t="shared" si="0"/>
        <v>0</v>
      </c>
      <c r="H12" s="14">
        <f t="shared" si="1"/>
        <v>0</v>
      </c>
      <c r="I12" s="3">
        <v>0.35</v>
      </c>
      <c r="J12" s="3">
        <v>0.06</v>
      </c>
      <c r="K12" s="9">
        <f t="shared" si="2"/>
        <v>0</v>
      </c>
      <c r="L12" s="9">
        <f t="shared" si="3"/>
        <v>0</v>
      </c>
      <c r="M12" s="15">
        <f t="shared" si="4"/>
        <v>0</v>
      </c>
      <c r="N12" s="9">
        <v>0</v>
      </c>
    </row>
    <row r="13" spans="1:16" x14ac:dyDescent="0.2">
      <c r="A13" s="21">
        <v>42182</v>
      </c>
      <c r="C13" s="12">
        <v>0</v>
      </c>
      <c r="D13" s="12">
        <v>0</v>
      </c>
      <c r="E13" s="12">
        <v>0</v>
      </c>
      <c r="F13" s="12">
        <v>0</v>
      </c>
      <c r="G13" s="14">
        <f t="shared" si="0"/>
        <v>0</v>
      </c>
      <c r="H13" s="14">
        <f t="shared" si="1"/>
        <v>0</v>
      </c>
      <c r="I13" s="3">
        <v>0.35</v>
      </c>
      <c r="J13" s="3">
        <v>0.06</v>
      </c>
      <c r="K13" s="9">
        <f t="shared" si="2"/>
        <v>0</v>
      </c>
      <c r="L13" s="9">
        <f t="shared" si="3"/>
        <v>0</v>
      </c>
      <c r="M13" s="15">
        <f t="shared" si="4"/>
        <v>0</v>
      </c>
      <c r="N13" s="9">
        <v>0</v>
      </c>
    </row>
    <row r="14" spans="1:16" x14ac:dyDescent="0.2">
      <c r="A14" s="20">
        <v>42204</v>
      </c>
      <c r="C14" s="12">
        <v>0</v>
      </c>
      <c r="D14" s="12">
        <v>0</v>
      </c>
      <c r="E14" s="12">
        <v>0</v>
      </c>
      <c r="F14" s="12">
        <v>0</v>
      </c>
      <c r="G14" s="14">
        <f t="shared" si="0"/>
        <v>0</v>
      </c>
      <c r="H14" s="14">
        <f t="shared" si="1"/>
        <v>0</v>
      </c>
      <c r="I14" s="3">
        <v>0.35</v>
      </c>
      <c r="J14" s="3">
        <v>0.06</v>
      </c>
      <c r="K14" s="9">
        <f t="shared" si="2"/>
        <v>0</v>
      </c>
      <c r="L14" s="9">
        <f t="shared" si="3"/>
        <v>0</v>
      </c>
      <c r="M14" s="15">
        <f t="shared" si="4"/>
        <v>0</v>
      </c>
      <c r="N14" s="9">
        <v>0</v>
      </c>
    </row>
    <row r="15" spans="1:16" x14ac:dyDescent="0.2">
      <c r="A15" s="21">
        <v>42226</v>
      </c>
      <c r="C15" s="12">
        <v>0</v>
      </c>
      <c r="D15" s="12">
        <v>0</v>
      </c>
      <c r="E15" s="12">
        <v>0</v>
      </c>
      <c r="F15" s="12">
        <v>0</v>
      </c>
      <c r="G15" s="14">
        <f t="shared" si="0"/>
        <v>0</v>
      </c>
      <c r="H15" s="14">
        <f t="shared" si="1"/>
        <v>0</v>
      </c>
      <c r="I15" s="3">
        <v>0.35</v>
      </c>
      <c r="J15" s="3">
        <v>0.06</v>
      </c>
      <c r="K15" s="9">
        <f t="shared" si="2"/>
        <v>0</v>
      </c>
      <c r="L15" s="9">
        <f t="shared" si="3"/>
        <v>0</v>
      </c>
      <c r="M15" s="15">
        <f t="shared" si="4"/>
        <v>0</v>
      </c>
      <c r="N15" s="9">
        <v>0</v>
      </c>
    </row>
    <row r="16" spans="1:16" x14ac:dyDescent="0.2">
      <c r="A16" s="20">
        <v>42248</v>
      </c>
      <c r="C16" s="12">
        <v>0</v>
      </c>
      <c r="D16" s="12">
        <v>0</v>
      </c>
      <c r="E16" s="12">
        <v>0</v>
      </c>
      <c r="F16" s="12">
        <v>0</v>
      </c>
      <c r="G16" s="14">
        <f t="shared" si="0"/>
        <v>0</v>
      </c>
      <c r="H16" s="14">
        <f t="shared" si="1"/>
        <v>0</v>
      </c>
      <c r="I16" s="3">
        <v>0.35</v>
      </c>
      <c r="J16" s="3">
        <v>0.06</v>
      </c>
      <c r="K16" s="9">
        <f t="shared" si="2"/>
        <v>0</v>
      </c>
      <c r="L16" s="9">
        <f t="shared" si="3"/>
        <v>0</v>
      </c>
      <c r="M16" s="15">
        <f t="shared" si="4"/>
        <v>0</v>
      </c>
      <c r="N16" s="9">
        <v>0</v>
      </c>
    </row>
    <row r="17" spans="1:19" x14ac:dyDescent="0.2">
      <c r="A17" s="20">
        <v>42292</v>
      </c>
      <c r="C17" s="12">
        <v>0</v>
      </c>
      <c r="D17" s="12">
        <v>0</v>
      </c>
      <c r="E17" s="12">
        <v>0</v>
      </c>
      <c r="F17" s="12">
        <v>0</v>
      </c>
      <c r="G17" s="14">
        <f t="shared" si="0"/>
        <v>0</v>
      </c>
      <c r="H17" s="14">
        <f t="shared" si="1"/>
        <v>0</v>
      </c>
      <c r="I17" s="3">
        <v>0.35</v>
      </c>
      <c r="J17" s="3">
        <v>0.06</v>
      </c>
      <c r="K17" s="9">
        <f t="shared" si="2"/>
        <v>0</v>
      </c>
      <c r="L17" s="9">
        <f t="shared" si="3"/>
        <v>0</v>
      </c>
      <c r="M17" s="15">
        <f t="shared" si="4"/>
        <v>0</v>
      </c>
      <c r="N17" s="9">
        <v>0</v>
      </c>
    </row>
    <row r="18" spans="1:19" x14ac:dyDescent="0.2">
      <c r="A18" s="20">
        <v>42336</v>
      </c>
      <c r="C18" s="12">
        <v>0</v>
      </c>
      <c r="D18" s="12">
        <v>0</v>
      </c>
      <c r="E18" s="12">
        <v>0</v>
      </c>
      <c r="F18" s="12">
        <v>0</v>
      </c>
      <c r="G18" s="14">
        <f t="shared" si="0"/>
        <v>0</v>
      </c>
      <c r="H18" s="14">
        <f t="shared" si="1"/>
        <v>0</v>
      </c>
      <c r="I18" s="3">
        <v>0.35</v>
      </c>
      <c r="J18" s="3">
        <v>0.06</v>
      </c>
      <c r="K18" s="9">
        <f t="shared" si="2"/>
        <v>0</v>
      </c>
      <c r="L18" s="9">
        <f t="shared" si="3"/>
        <v>0</v>
      </c>
      <c r="M18" s="15">
        <f t="shared" si="4"/>
        <v>0</v>
      </c>
      <c r="N18" s="9">
        <v>0</v>
      </c>
    </row>
    <row r="19" spans="1:19" x14ac:dyDescent="0.2">
      <c r="A19" s="21">
        <v>42358</v>
      </c>
      <c r="C19" s="12">
        <v>0</v>
      </c>
      <c r="D19" s="12">
        <v>0</v>
      </c>
      <c r="E19" s="12">
        <v>0</v>
      </c>
      <c r="F19" s="12">
        <v>0</v>
      </c>
      <c r="G19" s="14">
        <f t="shared" si="0"/>
        <v>0</v>
      </c>
      <c r="H19" s="14">
        <f t="shared" si="1"/>
        <v>0</v>
      </c>
      <c r="I19" s="3">
        <v>0.35</v>
      </c>
      <c r="J19" s="3">
        <v>0.06</v>
      </c>
      <c r="K19" s="9">
        <f t="shared" si="2"/>
        <v>0</v>
      </c>
      <c r="L19" s="9">
        <f t="shared" si="3"/>
        <v>0</v>
      </c>
      <c r="M19" s="15">
        <f t="shared" si="4"/>
        <v>0</v>
      </c>
      <c r="N19" s="9">
        <v>0</v>
      </c>
    </row>
    <row r="20" spans="1:19" x14ac:dyDescent="0.2">
      <c r="A20" s="20">
        <v>42380</v>
      </c>
      <c r="C20" s="12">
        <v>0</v>
      </c>
      <c r="D20" s="12">
        <v>0</v>
      </c>
      <c r="E20" s="12">
        <v>0</v>
      </c>
      <c r="F20" s="12">
        <v>0</v>
      </c>
      <c r="G20" s="14">
        <f t="shared" si="0"/>
        <v>0</v>
      </c>
      <c r="H20" s="14">
        <f t="shared" si="1"/>
        <v>0</v>
      </c>
      <c r="I20" s="3">
        <v>0.35</v>
      </c>
      <c r="J20" s="3">
        <v>0.06</v>
      </c>
      <c r="K20" s="9">
        <f t="shared" si="2"/>
        <v>0</v>
      </c>
      <c r="L20" s="9">
        <f t="shared" si="3"/>
        <v>0</v>
      </c>
      <c r="M20" s="15">
        <f t="shared" si="4"/>
        <v>0</v>
      </c>
      <c r="N20" s="9">
        <v>0</v>
      </c>
    </row>
    <row r="21" spans="1:19" x14ac:dyDescent="0.2">
      <c r="A21" s="20">
        <v>42424</v>
      </c>
      <c r="C21" s="12">
        <v>0</v>
      </c>
      <c r="D21" s="12">
        <v>0</v>
      </c>
      <c r="E21" s="12">
        <v>0</v>
      </c>
      <c r="F21" s="12">
        <v>0</v>
      </c>
      <c r="G21" s="14">
        <f t="shared" si="0"/>
        <v>0</v>
      </c>
      <c r="H21" s="14">
        <f t="shared" si="1"/>
        <v>0</v>
      </c>
      <c r="I21" s="3">
        <v>0.35</v>
      </c>
      <c r="J21" s="3">
        <v>0.06</v>
      </c>
      <c r="K21" s="9">
        <f t="shared" si="2"/>
        <v>0</v>
      </c>
      <c r="L21" s="9">
        <f t="shared" si="3"/>
        <v>0</v>
      </c>
      <c r="M21" s="15">
        <f t="shared" si="4"/>
        <v>0</v>
      </c>
      <c r="N21" s="9">
        <v>0</v>
      </c>
    </row>
    <row r="22" spans="1:19" x14ac:dyDescent="0.2">
      <c r="A22" s="21">
        <v>42446</v>
      </c>
      <c r="C22" s="12">
        <v>0</v>
      </c>
      <c r="D22" s="12">
        <v>0</v>
      </c>
      <c r="E22" s="12">
        <v>0</v>
      </c>
      <c r="F22" s="12">
        <v>0</v>
      </c>
      <c r="G22" s="14">
        <f t="shared" si="0"/>
        <v>0</v>
      </c>
      <c r="H22" s="14">
        <f t="shared" si="1"/>
        <v>0</v>
      </c>
      <c r="I22" s="3">
        <v>0.35</v>
      </c>
      <c r="J22" s="3">
        <v>0.06</v>
      </c>
      <c r="K22" s="9">
        <f t="shared" si="2"/>
        <v>0</v>
      </c>
      <c r="L22" s="9">
        <f t="shared" si="3"/>
        <v>0</v>
      </c>
      <c r="M22" s="15">
        <f t="shared" si="4"/>
        <v>0</v>
      </c>
      <c r="N22" s="9">
        <v>0</v>
      </c>
    </row>
    <row r="23" spans="1:19" x14ac:dyDescent="0.2">
      <c r="A23" s="21">
        <v>42490</v>
      </c>
      <c r="C23" s="12">
        <v>0</v>
      </c>
      <c r="D23" s="12">
        <v>0</v>
      </c>
      <c r="E23" s="12">
        <v>0</v>
      </c>
      <c r="F23" s="12">
        <v>0</v>
      </c>
      <c r="G23" s="14">
        <f t="shared" si="0"/>
        <v>0</v>
      </c>
      <c r="H23" s="14">
        <f t="shared" si="1"/>
        <v>0</v>
      </c>
      <c r="I23" s="3">
        <v>0.35</v>
      </c>
      <c r="J23" s="3">
        <v>0.06</v>
      </c>
      <c r="K23" s="9">
        <f t="shared" si="2"/>
        <v>0</v>
      </c>
      <c r="L23" s="9">
        <f t="shared" si="3"/>
        <v>0</v>
      </c>
      <c r="M23" s="15">
        <f t="shared" si="4"/>
        <v>0</v>
      </c>
      <c r="N23" s="9">
        <v>0</v>
      </c>
    </row>
    <row r="24" spans="1:19" x14ac:dyDescent="0.2">
      <c r="A24" s="20">
        <v>42512</v>
      </c>
      <c r="C24" s="12">
        <v>0</v>
      </c>
      <c r="D24" s="12">
        <v>0</v>
      </c>
      <c r="E24" s="12">
        <v>0</v>
      </c>
      <c r="F24" s="12">
        <v>0</v>
      </c>
      <c r="G24" s="14">
        <f t="shared" si="0"/>
        <v>0</v>
      </c>
      <c r="H24" s="14">
        <f t="shared" si="1"/>
        <v>0</v>
      </c>
      <c r="I24" s="3">
        <v>0.35</v>
      </c>
      <c r="J24" s="3">
        <v>0.06</v>
      </c>
      <c r="K24" s="9">
        <f t="shared" si="2"/>
        <v>0</v>
      </c>
      <c r="L24" s="9">
        <f t="shared" si="3"/>
        <v>0</v>
      </c>
      <c r="M24" s="15">
        <f t="shared" si="4"/>
        <v>0</v>
      </c>
      <c r="N24" s="9">
        <v>0</v>
      </c>
    </row>
    <row r="25" spans="1:19" x14ac:dyDescent="0.2">
      <c r="A25" s="21">
        <v>42534</v>
      </c>
      <c r="C25" s="12">
        <v>0</v>
      </c>
      <c r="D25" s="12">
        <v>0</v>
      </c>
      <c r="E25" s="12">
        <v>0</v>
      </c>
      <c r="F25" s="12">
        <v>0</v>
      </c>
      <c r="G25" s="14">
        <f t="shared" si="0"/>
        <v>0</v>
      </c>
      <c r="H25" s="14">
        <f t="shared" si="1"/>
        <v>0</v>
      </c>
      <c r="I25" s="3">
        <v>0.35</v>
      </c>
      <c r="J25" s="3">
        <v>0.06</v>
      </c>
      <c r="K25" s="9">
        <f t="shared" si="2"/>
        <v>0</v>
      </c>
      <c r="L25" s="9">
        <f t="shared" si="3"/>
        <v>0</v>
      </c>
      <c r="M25" s="15">
        <f t="shared" si="4"/>
        <v>0</v>
      </c>
      <c r="N25" s="9">
        <v>0</v>
      </c>
    </row>
    <row r="26" spans="1:19" x14ac:dyDescent="0.2">
      <c r="A26" s="21">
        <v>42578</v>
      </c>
      <c r="C26" s="12">
        <v>0</v>
      </c>
      <c r="D26" s="12">
        <v>0</v>
      </c>
      <c r="E26" s="12">
        <v>0</v>
      </c>
      <c r="F26" s="12">
        <v>0</v>
      </c>
      <c r="G26" s="14">
        <f t="shared" si="0"/>
        <v>0</v>
      </c>
      <c r="H26" s="14">
        <f t="shared" si="1"/>
        <v>0</v>
      </c>
      <c r="I26" s="3">
        <v>0.35</v>
      </c>
      <c r="J26" s="3">
        <v>0.06</v>
      </c>
      <c r="K26" s="9">
        <f t="shared" si="2"/>
        <v>0</v>
      </c>
      <c r="L26" s="9">
        <f t="shared" si="3"/>
        <v>0</v>
      </c>
      <c r="M26" s="15">
        <f t="shared" si="4"/>
        <v>0</v>
      </c>
      <c r="N26" s="9">
        <v>0</v>
      </c>
    </row>
    <row r="27" spans="1:19" x14ac:dyDescent="0.2">
      <c r="A27" s="20">
        <v>42600</v>
      </c>
      <c r="C27" s="12">
        <v>0</v>
      </c>
      <c r="D27" s="12">
        <v>0</v>
      </c>
      <c r="E27" s="12">
        <v>0</v>
      </c>
      <c r="F27" s="12">
        <v>0</v>
      </c>
      <c r="G27" s="14">
        <f t="shared" si="0"/>
        <v>0</v>
      </c>
      <c r="H27" s="14">
        <f t="shared" si="1"/>
        <v>0</v>
      </c>
      <c r="I27" s="3">
        <v>0.35</v>
      </c>
      <c r="J27" s="3">
        <v>0.06</v>
      </c>
      <c r="K27" s="9">
        <f t="shared" si="2"/>
        <v>0</v>
      </c>
      <c r="L27" s="9">
        <f t="shared" si="3"/>
        <v>0</v>
      </c>
      <c r="M27" s="15">
        <f t="shared" si="4"/>
        <v>0</v>
      </c>
      <c r="N27" s="9">
        <v>0</v>
      </c>
    </row>
    <row r="28" spans="1:19" x14ac:dyDescent="0.2">
      <c r="A28" s="21">
        <v>42622</v>
      </c>
      <c r="C28" s="12">
        <v>0</v>
      </c>
      <c r="D28" s="12">
        <v>0</v>
      </c>
      <c r="E28" s="12">
        <v>0</v>
      </c>
      <c r="F28" s="12">
        <v>0</v>
      </c>
      <c r="G28" s="14">
        <f t="shared" si="0"/>
        <v>0</v>
      </c>
      <c r="H28" s="14">
        <f t="shared" si="1"/>
        <v>0</v>
      </c>
      <c r="I28" s="3">
        <v>0.35</v>
      </c>
      <c r="J28" s="3">
        <v>0.06</v>
      </c>
      <c r="K28" s="9">
        <f t="shared" si="2"/>
        <v>0</v>
      </c>
      <c r="L28" s="9">
        <f t="shared" si="3"/>
        <v>0</v>
      </c>
      <c r="M28" s="15">
        <f t="shared" si="4"/>
        <v>0</v>
      </c>
      <c r="N28" s="9">
        <v>0</v>
      </c>
    </row>
    <row r="29" spans="1:19" x14ac:dyDescent="0.2">
      <c r="A29" s="20">
        <v>42644</v>
      </c>
      <c r="C29" s="12">
        <v>1172797</v>
      </c>
      <c r="D29" s="13">
        <v>1060</v>
      </c>
      <c r="E29" s="13">
        <v>201806.74</v>
      </c>
      <c r="F29" s="13">
        <v>14169.11</v>
      </c>
      <c r="G29" s="14">
        <f>E29-D29</f>
        <v>200746.74</v>
      </c>
      <c r="H29" s="14">
        <f>F29-D29</f>
        <v>13109.11</v>
      </c>
      <c r="I29" s="3">
        <v>0.35</v>
      </c>
      <c r="J29" s="3">
        <v>0.06</v>
      </c>
      <c r="K29" s="9">
        <f>G29*I29-L29*I29</f>
        <v>69986.067689999996</v>
      </c>
      <c r="L29" s="9">
        <f>H29*J29</f>
        <v>786.54660000000001</v>
      </c>
      <c r="M29" s="15">
        <f t="shared" ref="M29:M33" si="5">M28+K29+L29</f>
        <v>70772.614289999998</v>
      </c>
      <c r="N29" s="9">
        <v>0</v>
      </c>
      <c r="Q29" s="9">
        <f>358619-M30</f>
        <v>217071.58241999999</v>
      </c>
      <c r="R29" s="17"/>
      <c r="S29" s="9"/>
    </row>
    <row r="30" spans="1:19" x14ac:dyDescent="0.2">
      <c r="A30" s="20">
        <v>42675</v>
      </c>
      <c r="C30" s="12">
        <v>1172797</v>
      </c>
      <c r="D30" s="13">
        <v>2121</v>
      </c>
      <c r="E30" s="13">
        <v>202979.74</v>
      </c>
      <c r="F30" s="13">
        <v>14281.11</v>
      </c>
      <c r="G30" s="14">
        <f>E30-D30</f>
        <v>200858.74</v>
      </c>
      <c r="H30" s="14">
        <f>F30-D30</f>
        <v>12160.11</v>
      </c>
      <c r="I30" s="3">
        <v>0.35</v>
      </c>
      <c r="J30" s="3">
        <v>0.06</v>
      </c>
      <c r="K30" s="9">
        <f>G30*I30-L30*I30</f>
        <v>70045.196689999997</v>
      </c>
      <c r="L30" s="9">
        <f>H30*J30</f>
        <v>729.60659999999996</v>
      </c>
      <c r="M30" s="15">
        <f t="shared" si="5"/>
        <v>141547.41758000001</v>
      </c>
      <c r="N30" s="9">
        <v>0</v>
      </c>
      <c r="Q30">
        <f>+Q29/0.389</f>
        <v>558024.63347043702</v>
      </c>
      <c r="R30" s="9"/>
      <c r="S30" s="9"/>
    </row>
    <row r="31" spans="1:19" x14ac:dyDescent="0.2">
      <c r="A31" s="20">
        <v>42705</v>
      </c>
      <c r="C31" s="12">
        <v>1172797</v>
      </c>
      <c r="D31" s="13">
        <v>2121</v>
      </c>
      <c r="E31" s="13">
        <v>202976.74</v>
      </c>
      <c r="F31" s="13">
        <v>14279.11</v>
      </c>
      <c r="G31" s="14">
        <f>E31-D31</f>
        <v>200855.74</v>
      </c>
      <c r="H31" s="14">
        <f>F31-D31</f>
        <v>12158.11</v>
      </c>
      <c r="I31" s="3">
        <v>0.35</v>
      </c>
      <c r="J31" s="3">
        <v>0.06</v>
      </c>
      <c r="K31" s="9">
        <f>G31*I31-L31*I31</f>
        <v>70044.188689999995</v>
      </c>
      <c r="L31" s="9">
        <f>H31*J31</f>
        <v>729.48659999999995</v>
      </c>
      <c r="M31" s="15">
        <f t="shared" si="5"/>
        <v>212321.09286999999</v>
      </c>
      <c r="N31" s="9">
        <v>0</v>
      </c>
      <c r="Q31" s="9">
        <f>374733-M32</f>
        <v>160893.22395000001</v>
      </c>
      <c r="S31" s="9"/>
    </row>
    <row r="32" spans="1:19" x14ac:dyDescent="0.2">
      <c r="A32" s="20">
        <v>42736</v>
      </c>
      <c r="C32" s="12">
        <v>1172797</v>
      </c>
      <c r="D32" s="13">
        <v>2121</v>
      </c>
      <c r="E32" s="13">
        <v>5599.63</v>
      </c>
      <c r="F32" s="13">
        <v>9843.1200000000008</v>
      </c>
      <c r="G32" s="14">
        <f>E32-D32</f>
        <v>3478.63</v>
      </c>
      <c r="H32" s="14">
        <f>F32-D32</f>
        <v>7722.1200000000008</v>
      </c>
      <c r="I32" s="3">
        <v>0.35</v>
      </c>
      <c r="J32" s="3">
        <v>0.06</v>
      </c>
      <c r="K32" s="9">
        <f>G32*I32-L32*I32</f>
        <v>1055.3559799999998</v>
      </c>
      <c r="L32" s="9">
        <f>H32*J32</f>
        <v>463.3272</v>
      </c>
      <c r="M32" s="15">
        <f t="shared" si="5"/>
        <v>213839.77604999999</v>
      </c>
      <c r="N32" s="9">
        <v>0</v>
      </c>
      <c r="Q32">
        <f>+Q31/0.389</f>
        <v>413607.25951156812</v>
      </c>
      <c r="R32" s="9"/>
      <c r="S32" s="9"/>
    </row>
    <row r="33" spans="1:19" x14ac:dyDescent="0.2">
      <c r="A33" s="20">
        <v>42767</v>
      </c>
      <c r="C33" s="12">
        <v>1172797</v>
      </c>
      <c r="D33" s="13">
        <v>2121</v>
      </c>
      <c r="E33" s="13">
        <v>5599.63</v>
      </c>
      <c r="F33" s="13">
        <v>11322.55</v>
      </c>
      <c r="G33" s="14">
        <f>E33-D33</f>
        <v>3478.63</v>
      </c>
      <c r="H33" s="14">
        <f>F33-D33</f>
        <v>9201.5499999999993</v>
      </c>
      <c r="I33" s="3">
        <v>0.35</v>
      </c>
      <c r="J33" s="3">
        <v>0.06</v>
      </c>
      <c r="K33" s="9">
        <f>G33*I33-L33*I33</f>
        <v>1024.2879499999999</v>
      </c>
      <c r="L33" s="9">
        <f>H33*J33</f>
        <v>552.09299999999996</v>
      </c>
      <c r="M33" s="15">
        <f t="shared" si="5"/>
        <v>215416.15699999998</v>
      </c>
      <c r="N33" s="9">
        <v>0</v>
      </c>
      <c r="Q33" s="9">
        <f>+M33-386700</f>
        <v>-171283.84300000002</v>
      </c>
      <c r="R33" s="19"/>
      <c r="S33" s="9"/>
    </row>
    <row r="34" spans="1:19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  <c r="Q34">
        <f>+Q33/0.389</f>
        <v>-440318.36246786639</v>
      </c>
    </row>
    <row r="35" spans="1:19" x14ac:dyDescent="0.2">
      <c r="A35" s="16"/>
      <c r="C35" s="12"/>
      <c r="D35" s="13"/>
      <c r="E35" s="13"/>
      <c r="F35" s="13"/>
      <c r="G35" s="14"/>
      <c r="H35" s="14"/>
      <c r="I35" s="14"/>
      <c r="J35" s="12"/>
      <c r="K35" s="12"/>
      <c r="L35" s="3"/>
      <c r="M35" s="3"/>
      <c r="N35" s="9"/>
      <c r="O35" s="15"/>
      <c r="P35" s="9"/>
    </row>
    <row r="36" spans="1:19" x14ac:dyDescent="0.2">
      <c r="A36" s="16"/>
      <c r="C36" s="12"/>
      <c r="D36" s="13"/>
      <c r="E36" s="13"/>
      <c r="F36" s="13"/>
      <c r="G36" s="14"/>
      <c r="H36" s="14"/>
      <c r="I36" s="14"/>
      <c r="J36" s="12"/>
      <c r="K36" s="12"/>
      <c r="L36" s="3"/>
      <c r="M36" s="3"/>
      <c r="N36" s="9"/>
      <c r="O36" s="15"/>
      <c r="P36" s="9"/>
    </row>
    <row r="37" spans="1:19" x14ac:dyDescent="0.2">
      <c r="C37" s="26" t="s">
        <v>46</v>
      </c>
      <c r="D37" s="27"/>
      <c r="E37" s="27"/>
      <c r="F37" s="27"/>
      <c r="G37" s="28"/>
      <c r="H37" s="28"/>
    </row>
    <row r="38" spans="1:19" x14ac:dyDescent="0.2">
      <c r="C38" s="26" t="s">
        <v>29</v>
      </c>
      <c r="D38" s="27"/>
      <c r="E38" s="27"/>
      <c r="F38" s="27"/>
      <c r="G38" s="28"/>
      <c r="H38" s="28"/>
    </row>
    <row r="39" spans="1:19" x14ac:dyDescent="0.2">
      <c r="C39" s="26" t="s">
        <v>37</v>
      </c>
      <c r="D39" s="27"/>
      <c r="E39" s="27"/>
      <c r="F39" s="27"/>
      <c r="G39" s="28"/>
      <c r="H39" s="28"/>
    </row>
    <row r="40" spans="1:19" x14ac:dyDescent="0.2">
      <c r="C40" s="15" t="s">
        <v>30</v>
      </c>
      <c r="D40" s="27"/>
      <c r="E40" s="27"/>
      <c r="F40" s="27"/>
      <c r="G40" s="28"/>
      <c r="H40" s="28"/>
    </row>
    <row r="41" spans="1:19" x14ac:dyDescent="0.2">
      <c r="C41" s="29"/>
      <c r="D41" s="27"/>
      <c r="E41" s="27"/>
      <c r="F41" s="27"/>
      <c r="G41" s="27"/>
      <c r="H41" s="27"/>
    </row>
    <row r="42" spans="1:19" x14ac:dyDescent="0.2">
      <c r="C42" s="15" t="s">
        <v>31</v>
      </c>
      <c r="D42" s="30" t="s">
        <v>32</v>
      </c>
      <c r="E42" s="28" t="s">
        <v>33</v>
      </c>
      <c r="F42" s="15" t="s">
        <v>34</v>
      </c>
      <c r="G42" s="31" t="s">
        <v>24</v>
      </c>
      <c r="H42" s="15" t="s">
        <v>35</v>
      </c>
    </row>
    <row r="43" spans="1:19" x14ac:dyDescent="0.2">
      <c r="C43" s="12">
        <v>234559.42400000003</v>
      </c>
      <c r="D43" s="12">
        <v>2120.81</v>
      </c>
      <c r="E43" s="12">
        <v>1411.070401546667</v>
      </c>
      <c r="F43" s="12">
        <f>E43-D43</f>
        <v>-709.73959845333297</v>
      </c>
      <c r="G43" s="3">
        <v>0.35</v>
      </c>
      <c r="H43" s="12">
        <f>F43*G43</f>
        <v>-248.40885945866651</v>
      </c>
    </row>
    <row r="44" spans="1:19" ht="15" x14ac:dyDescent="0.35">
      <c r="C44" s="12">
        <v>351839.136</v>
      </c>
      <c r="D44" s="12"/>
      <c r="E44" s="32">
        <v>4188.5611428571428</v>
      </c>
      <c r="F44" s="32">
        <f>E44</f>
        <v>4188.5611428571428</v>
      </c>
      <c r="G44" s="3">
        <v>0.35</v>
      </c>
      <c r="H44" s="32">
        <f>F44*G44</f>
        <v>1465.9964</v>
      </c>
    </row>
    <row r="45" spans="1:19" x14ac:dyDescent="0.2">
      <c r="C45" s="12"/>
      <c r="D45" s="12"/>
      <c r="E45" s="12">
        <f>SUM(E43:E44)</f>
        <v>5599.63154440381</v>
      </c>
      <c r="F45" s="12">
        <f>SUM(F43:F44)</f>
        <v>3478.8215444038096</v>
      </c>
      <c r="G45" s="33" t="s">
        <v>44</v>
      </c>
      <c r="H45" s="12">
        <f>SUM(H43:H44)</f>
        <v>1217.5875405413335</v>
      </c>
    </row>
    <row r="46" spans="1:19" ht="15" x14ac:dyDescent="0.35">
      <c r="E46" s="9"/>
      <c r="F46" s="9"/>
      <c r="G46" s="33" t="s">
        <v>42</v>
      </c>
      <c r="H46" s="32">
        <f>-H52*0.35</f>
        <v>-193.23844686495994</v>
      </c>
    </row>
    <row r="47" spans="1:19" x14ac:dyDescent="0.2">
      <c r="H47" s="9">
        <f>H45+H46</f>
        <v>1024.3490936763735</v>
      </c>
    </row>
    <row r="48" spans="1:19" x14ac:dyDescent="0.2">
      <c r="H48" s="9"/>
    </row>
    <row r="49" spans="3:8" x14ac:dyDescent="0.2">
      <c r="C49" s="15" t="s">
        <v>38</v>
      </c>
      <c r="D49" s="27" t="s">
        <v>32</v>
      </c>
      <c r="E49" s="28" t="s">
        <v>39</v>
      </c>
      <c r="F49" s="15" t="s">
        <v>40</v>
      </c>
      <c r="G49" s="31" t="s">
        <v>25</v>
      </c>
      <c r="H49" s="15" t="s">
        <v>41</v>
      </c>
    </row>
    <row r="50" spans="3:8" x14ac:dyDescent="0.2">
      <c r="C50" s="12">
        <v>469118.84800000006</v>
      </c>
      <c r="D50" s="12">
        <f>D43</f>
        <v>2120.81</v>
      </c>
      <c r="E50" s="12">
        <f>2822.14080309333+123.5</f>
        <v>2945.6408030933299</v>
      </c>
      <c r="F50" s="12">
        <f>E50-D50</f>
        <v>824.83080309332991</v>
      </c>
      <c r="G50" s="3">
        <v>0.06</v>
      </c>
      <c r="H50" s="12">
        <f>F50*G50</f>
        <v>49.48984818559979</v>
      </c>
    </row>
    <row r="51" spans="3:8" ht="15" x14ac:dyDescent="0.35">
      <c r="C51" s="12">
        <v>703678.272</v>
      </c>
      <c r="D51" s="12"/>
      <c r="E51" s="32">
        <f>8377</f>
        <v>8377</v>
      </c>
      <c r="F51" s="32">
        <f>E51</f>
        <v>8377</v>
      </c>
      <c r="G51" s="3">
        <v>0.06</v>
      </c>
      <c r="H51" s="32">
        <f>F51*G51</f>
        <v>502.62</v>
      </c>
    </row>
    <row r="52" spans="3:8" x14ac:dyDescent="0.2">
      <c r="C52" s="12"/>
      <c r="D52" s="12"/>
      <c r="E52" s="12">
        <f>SUM(E50:E51)</f>
        <v>11322.640803093331</v>
      </c>
      <c r="F52" s="12">
        <f>SUM(F50:F51)</f>
        <v>9201.8308030933295</v>
      </c>
      <c r="H52" s="12">
        <f>SUM(H50:H51)</f>
        <v>552.10984818559984</v>
      </c>
    </row>
    <row r="53" spans="3:8" x14ac:dyDescent="0.2">
      <c r="E53" s="9"/>
      <c r="F53" s="9"/>
      <c r="H53" s="9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6 of 7
Garrett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>
      <selection activeCell="J3" sqref="J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6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17</v>
      </c>
    </row>
    <row r="6" spans="1:16" x14ac:dyDescent="0.2">
      <c r="A6" s="24" t="s">
        <v>19</v>
      </c>
    </row>
    <row r="8" spans="1:16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5</v>
      </c>
      <c r="N8" s="2" t="s">
        <v>4</v>
      </c>
    </row>
    <row r="9" spans="1:16" x14ac:dyDescent="0.2">
      <c r="A9" s="8" t="s">
        <v>8</v>
      </c>
      <c r="M9" s="15">
        <v>0</v>
      </c>
    </row>
    <row r="10" spans="1:16" x14ac:dyDescent="0.2">
      <c r="A10" s="21">
        <v>42094</v>
      </c>
      <c r="C10" s="9">
        <v>0</v>
      </c>
      <c r="D10" s="9">
        <v>0</v>
      </c>
      <c r="E10" s="9">
        <v>0</v>
      </c>
      <c r="F10" s="9">
        <v>0</v>
      </c>
      <c r="G10" s="14">
        <f t="shared" ref="G10:G31" si="0">E10-D10</f>
        <v>0</v>
      </c>
      <c r="H10" s="14">
        <f t="shared" ref="H10:H31" si="1">F10-D10</f>
        <v>0</v>
      </c>
      <c r="I10" s="3">
        <v>0.35</v>
      </c>
      <c r="J10" s="3">
        <v>0.06</v>
      </c>
      <c r="K10" s="9">
        <f t="shared" ref="K10:K31" si="2">G10*I10-L10*I10</f>
        <v>0</v>
      </c>
      <c r="L10" s="9">
        <f t="shared" ref="L10:L31" si="3">H10*J10</f>
        <v>0</v>
      </c>
      <c r="M10" s="15">
        <f t="shared" ref="M10:M27" si="4">M9+K10+L10</f>
        <v>0</v>
      </c>
      <c r="N10" s="9">
        <v>0</v>
      </c>
    </row>
    <row r="11" spans="1:16" x14ac:dyDescent="0.2">
      <c r="A11" s="34">
        <v>42124</v>
      </c>
      <c r="C11" s="9">
        <v>0</v>
      </c>
      <c r="D11" s="9">
        <v>0</v>
      </c>
      <c r="E11" s="9">
        <v>0</v>
      </c>
      <c r="F11" s="9">
        <v>0</v>
      </c>
      <c r="G11" s="14">
        <f t="shared" si="0"/>
        <v>0</v>
      </c>
      <c r="H11" s="14">
        <f t="shared" si="1"/>
        <v>0</v>
      </c>
      <c r="I11" s="3">
        <v>0.35</v>
      </c>
      <c r="J11" s="3">
        <v>0.06</v>
      </c>
      <c r="K11" s="9">
        <f t="shared" si="2"/>
        <v>0</v>
      </c>
      <c r="L11" s="9">
        <f t="shared" si="3"/>
        <v>0</v>
      </c>
      <c r="M11" s="15">
        <f t="shared" si="4"/>
        <v>0</v>
      </c>
      <c r="N11" s="9">
        <v>0</v>
      </c>
    </row>
    <row r="12" spans="1:16" x14ac:dyDescent="0.2">
      <c r="A12" s="21">
        <v>42138</v>
      </c>
      <c r="C12" s="9">
        <v>0</v>
      </c>
      <c r="D12" s="9">
        <v>0</v>
      </c>
      <c r="E12" s="9">
        <v>0</v>
      </c>
      <c r="F12" s="9">
        <v>0</v>
      </c>
      <c r="G12" s="14">
        <f t="shared" si="0"/>
        <v>0</v>
      </c>
      <c r="H12" s="14">
        <f t="shared" si="1"/>
        <v>0</v>
      </c>
      <c r="I12" s="3">
        <v>0.35</v>
      </c>
      <c r="J12" s="3">
        <v>0.06</v>
      </c>
      <c r="K12" s="9">
        <f t="shared" si="2"/>
        <v>0</v>
      </c>
      <c r="L12" s="9">
        <f t="shared" si="3"/>
        <v>0</v>
      </c>
      <c r="M12" s="15">
        <f t="shared" si="4"/>
        <v>0</v>
      </c>
      <c r="N12" s="9">
        <v>0</v>
      </c>
    </row>
    <row r="13" spans="1:16" x14ac:dyDescent="0.2">
      <c r="A13" s="21">
        <v>42182</v>
      </c>
      <c r="C13" s="9">
        <v>0</v>
      </c>
      <c r="D13" s="9">
        <v>0</v>
      </c>
      <c r="E13" s="9">
        <v>0</v>
      </c>
      <c r="F13" s="9">
        <v>0</v>
      </c>
      <c r="G13" s="14">
        <f t="shared" si="0"/>
        <v>0</v>
      </c>
      <c r="H13" s="14">
        <f t="shared" si="1"/>
        <v>0</v>
      </c>
      <c r="I13" s="3">
        <v>0.35</v>
      </c>
      <c r="J13" s="3">
        <v>0.06</v>
      </c>
      <c r="K13" s="9">
        <f t="shared" si="2"/>
        <v>0</v>
      </c>
      <c r="L13" s="9">
        <f t="shared" si="3"/>
        <v>0</v>
      </c>
      <c r="M13" s="15">
        <f t="shared" si="4"/>
        <v>0</v>
      </c>
      <c r="N13" s="9">
        <v>0</v>
      </c>
    </row>
    <row r="14" spans="1:16" x14ac:dyDescent="0.2">
      <c r="A14" s="20">
        <v>42204</v>
      </c>
      <c r="C14" s="9">
        <v>0</v>
      </c>
      <c r="D14" s="9">
        <v>0</v>
      </c>
      <c r="E14" s="9">
        <v>0</v>
      </c>
      <c r="F14" s="9">
        <v>0</v>
      </c>
      <c r="G14" s="14">
        <f t="shared" si="0"/>
        <v>0</v>
      </c>
      <c r="H14" s="14">
        <f t="shared" si="1"/>
        <v>0</v>
      </c>
      <c r="I14" s="3">
        <v>0.35</v>
      </c>
      <c r="J14" s="3">
        <v>0.06</v>
      </c>
      <c r="K14" s="9">
        <f t="shared" si="2"/>
        <v>0</v>
      </c>
      <c r="L14" s="9">
        <f t="shared" si="3"/>
        <v>0</v>
      </c>
      <c r="M14" s="15">
        <f t="shared" si="4"/>
        <v>0</v>
      </c>
      <c r="N14" s="9">
        <v>0</v>
      </c>
    </row>
    <row r="15" spans="1:16" x14ac:dyDescent="0.2">
      <c r="A15" s="21">
        <v>42226</v>
      </c>
      <c r="C15" s="9">
        <v>0</v>
      </c>
      <c r="D15" s="9">
        <v>0</v>
      </c>
      <c r="E15" s="9">
        <v>0</v>
      </c>
      <c r="F15" s="9">
        <v>0</v>
      </c>
      <c r="G15" s="14">
        <f t="shared" si="0"/>
        <v>0</v>
      </c>
      <c r="H15" s="14">
        <f t="shared" si="1"/>
        <v>0</v>
      </c>
      <c r="I15" s="3">
        <v>0.35</v>
      </c>
      <c r="J15" s="3">
        <v>0.06</v>
      </c>
      <c r="K15" s="9">
        <f t="shared" si="2"/>
        <v>0</v>
      </c>
      <c r="L15" s="9">
        <f t="shared" si="3"/>
        <v>0</v>
      </c>
      <c r="M15" s="15">
        <f t="shared" si="4"/>
        <v>0</v>
      </c>
      <c r="N15" s="9">
        <v>0</v>
      </c>
    </row>
    <row r="16" spans="1:16" x14ac:dyDescent="0.2">
      <c r="A16" s="20">
        <v>42248</v>
      </c>
      <c r="C16" s="9">
        <v>0</v>
      </c>
      <c r="D16" s="9">
        <v>0</v>
      </c>
      <c r="E16" s="9">
        <v>0</v>
      </c>
      <c r="F16" s="9">
        <v>0</v>
      </c>
      <c r="G16" s="14">
        <f t="shared" si="0"/>
        <v>0</v>
      </c>
      <c r="H16" s="14">
        <f t="shared" si="1"/>
        <v>0</v>
      </c>
      <c r="I16" s="3">
        <v>0.35</v>
      </c>
      <c r="J16" s="3">
        <v>0.06</v>
      </c>
      <c r="K16" s="9">
        <f t="shared" si="2"/>
        <v>0</v>
      </c>
      <c r="L16" s="9">
        <f t="shared" si="3"/>
        <v>0</v>
      </c>
      <c r="M16" s="15">
        <f t="shared" si="4"/>
        <v>0</v>
      </c>
      <c r="N16" s="9">
        <v>0</v>
      </c>
    </row>
    <row r="17" spans="1:20" x14ac:dyDescent="0.2">
      <c r="A17" s="20">
        <v>42292</v>
      </c>
      <c r="C17" s="9">
        <v>0</v>
      </c>
      <c r="D17" s="9">
        <v>0</v>
      </c>
      <c r="E17" s="9">
        <v>0</v>
      </c>
      <c r="F17" s="9">
        <v>0</v>
      </c>
      <c r="G17" s="14">
        <f t="shared" si="0"/>
        <v>0</v>
      </c>
      <c r="H17" s="14">
        <f t="shared" si="1"/>
        <v>0</v>
      </c>
      <c r="I17" s="3">
        <v>0.35</v>
      </c>
      <c r="J17" s="3">
        <v>0.06</v>
      </c>
      <c r="K17" s="9">
        <f t="shared" si="2"/>
        <v>0</v>
      </c>
      <c r="L17" s="9">
        <f t="shared" si="3"/>
        <v>0</v>
      </c>
      <c r="M17" s="15">
        <f t="shared" si="4"/>
        <v>0</v>
      </c>
      <c r="N17" s="9">
        <v>0</v>
      </c>
    </row>
    <row r="18" spans="1:20" x14ac:dyDescent="0.2">
      <c r="A18" s="20">
        <v>42336</v>
      </c>
      <c r="C18" s="9">
        <v>0</v>
      </c>
      <c r="D18" s="9">
        <v>0</v>
      </c>
      <c r="E18" s="9">
        <v>0</v>
      </c>
      <c r="F18" s="9">
        <v>0</v>
      </c>
      <c r="G18" s="14">
        <f t="shared" si="0"/>
        <v>0</v>
      </c>
      <c r="H18" s="14">
        <f t="shared" si="1"/>
        <v>0</v>
      </c>
      <c r="I18" s="3">
        <v>0.35</v>
      </c>
      <c r="J18" s="3">
        <v>0.06</v>
      </c>
      <c r="K18" s="9">
        <f t="shared" si="2"/>
        <v>0</v>
      </c>
      <c r="L18" s="9">
        <f t="shared" si="3"/>
        <v>0</v>
      </c>
      <c r="M18" s="15">
        <f t="shared" si="4"/>
        <v>0</v>
      </c>
      <c r="N18" s="9">
        <v>0</v>
      </c>
    </row>
    <row r="19" spans="1:20" x14ac:dyDescent="0.2">
      <c r="A19" s="21">
        <v>42358</v>
      </c>
      <c r="C19" s="9">
        <v>0</v>
      </c>
      <c r="D19" s="9">
        <v>0</v>
      </c>
      <c r="E19" s="9">
        <v>0</v>
      </c>
      <c r="F19" s="9">
        <v>0</v>
      </c>
      <c r="G19" s="14">
        <f t="shared" si="0"/>
        <v>0</v>
      </c>
      <c r="H19" s="14">
        <f t="shared" si="1"/>
        <v>0</v>
      </c>
      <c r="I19" s="3">
        <v>0.35</v>
      </c>
      <c r="J19" s="3">
        <v>0.06</v>
      </c>
      <c r="K19" s="9">
        <f t="shared" si="2"/>
        <v>0</v>
      </c>
      <c r="L19" s="9">
        <f t="shared" si="3"/>
        <v>0</v>
      </c>
      <c r="M19" s="15">
        <f t="shared" si="4"/>
        <v>0</v>
      </c>
      <c r="N19" s="9">
        <v>0</v>
      </c>
    </row>
    <row r="20" spans="1:20" x14ac:dyDescent="0.2">
      <c r="A20" s="20">
        <v>42380</v>
      </c>
      <c r="C20" s="9">
        <v>0</v>
      </c>
      <c r="D20" s="9">
        <v>0</v>
      </c>
      <c r="E20" s="9">
        <v>0</v>
      </c>
      <c r="F20" s="9">
        <v>0</v>
      </c>
      <c r="G20" s="14">
        <f t="shared" si="0"/>
        <v>0</v>
      </c>
      <c r="H20" s="14">
        <f t="shared" si="1"/>
        <v>0</v>
      </c>
      <c r="I20" s="3">
        <v>0.35</v>
      </c>
      <c r="J20" s="3">
        <v>0.06</v>
      </c>
      <c r="K20" s="9">
        <f t="shared" si="2"/>
        <v>0</v>
      </c>
      <c r="L20" s="9">
        <f t="shared" si="3"/>
        <v>0</v>
      </c>
      <c r="M20" s="15">
        <f t="shared" si="4"/>
        <v>0</v>
      </c>
      <c r="N20" s="9">
        <v>0</v>
      </c>
    </row>
    <row r="21" spans="1:20" x14ac:dyDescent="0.2">
      <c r="A21" s="20">
        <v>42424</v>
      </c>
      <c r="C21" s="9">
        <v>0</v>
      </c>
      <c r="D21" s="9">
        <v>0</v>
      </c>
      <c r="E21" s="9">
        <v>0</v>
      </c>
      <c r="F21" s="9">
        <v>0</v>
      </c>
      <c r="G21" s="14">
        <f t="shared" si="0"/>
        <v>0</v>
      </c>
      <c r="H21" s="14">
        <f t="shared" si="1"/>
        <v>0</v>
      </c>
      <c r="I21" s="3">
        <v>0.35</v>
      </c>
      <c r="J21" s="3">
        <v>0.06</v>
      </c>
      <c r="K21" s="9">
        <f t="shared" si="2"/>
        <v>0</v>
      </c>
      <c r="L21" s="9">
        <f t="shared" si="3"/>
        <v>0</v>
      </c>
      <c r="M21" s="15">
        <f t="shared" si="4"/>
        <v>0</v>
      </c>
      <c r="N21" s="9">
        <v>0</v>
      </c>
    </row>
    <row r="22" spans="1:20" x14ac:dyDescent="0.2">
      <c r="A22" s="21">
        <v>42446</v>
      </c>
      <c r="C22" s="9">
        <v>0</v>
      </c>
      <c r="D22" s="9">
        <v>0</v>
      </c>
      <c r="E22" s="9">
        <v>0</v>
      </c>
      <c r="F22" s="9">
        <v>0</v>
      </c>
      <c r="G22" s="14">
        <f t="shared" si="0"/>
        <v>0</v>
      </c>
      <c r="H22" s="14">
        <f t="shared" si="1"/>
        <v>0</v>
      </c>
      <c r="I22" s="3">
        <v>0.35</v>
      </c>
      <c r="J22" s="3">
        <v>0.06</v>
      </c>
      <c r="K22" s="9">
        <f t="shared" si="2"/>
        <v>0</v>
      </c>
      <c r="L22" s="9">
        <f t="shared" si="3"/>
        <v>0</v>
      </c>
      <c r="M22" s="15">
        <f t="shared" si="4"/>
        <v>0</v>
      </c>
      <c r="N22" s="9">
        <v>0</v>
      </c>
    </row>
    <row r="23" spans="1:20" x14ac:dyDescent="0.2">
      <c r="A23" s="21">
        <v>42490</v>
      </c>
      <c r="C23" s="9">
        <v>0</v>
      </c>
      <c r="D23" s="9">
        <v>0</v>
      </c>
      <c r="E23" s="9">
        <v>0</v>
      </c>
      <c r="F23" s="9">
        <v>0</v>
      </c>
      <c r="G23" s="14">
        <f t="shared" si="0"/>
        <v>0</v>
      </c>
      <c r="H23" s="14">
        <f t="shared" si="1"/>
        <v>0</v>
      </c>
      <c r="I23" s="3">
        <v>0.35</v>
      </c>
      <c r="J23" s="3">
        <v>0.06</v>
      </c>
      <c r="K23" s="9">
        <f t="shared" si="2"/>
        <v>0</v>
      </c>
      <c r="L23" s="9">
        <f t="shared" si="3"/>
        <v>0</v>
      </c>
      <c r="M23" s="15">
        <f t="shared" si="4"/>
        <v>0</v>
      </c>
      <c r="N23" s="9">
        <v>0</v>
      </c>
    </row>
    <row r="24" spans="1:20" x14ac:dyDescent="0.2">
      <c r="A24" s="20">
        <v>42512</v>
      </c>
      <c r="C24" s="9">
        <v>0</v>
      </c>
      <c r="D24" s="9">
        <v>0</v>
      </c>
      <c r="E24" s="9">
        <v>0</v>
      </c>
      <c r="F24" s="9">
        <v>0</v>
      </c>
      <c r="G24" s="14">
        <f t="shared" si="0"/>
        <v>0</v>
      </c>
      <c r="H24" s="14">
        <f t="shared" si="1"/>
        <v>0</v>
      </c>
      <c r="I24" s="3">
        <v>0.35</v>
      </c>
      <c r="J24" s="3">
        <v>0.06</v>
      </c>
      <c r="K24" s="9">
        <f t="shared" si="2"/>
        <v>0</v>
      </c>
      <c r="L24" s="9">
        <f t="shared" si="3"/>
        <v>0</v>
      </c>
      <c r="M24" s="15">
        <f t="shared" si="4"/>
        <v>0</v>
      </c>
      <c r="N24" s="9">
        <v>0</v>
      </c>
    </row>
    <row r="25" spans="1:20" x14ac:dyDescent="0.2">
      <c r="A25" s="21">
        <v>42534</v>
      </c>
      <c r="C25" s="9">
        <v>0</v>
      </c>
      <c r="D25" s="9">
        <v>0</v>
      </c>
      <c r="E25" s="9">
        <v>0</v>
      </c>
      <c r="F25" s="9">
        <v>0</v>
      </c>
      <c r="G25" s="14">
        <f t="shared" si="0"/>
        <v>0</v>
      </c>
      <c r="H25" s="14">
        <f t="shared" si="1"/>
        <v>0</v>
      </c>
      <c r="I25" s="3">
        <v>0.35</v>
      </c>
      <c r="J25" s="3">
        <v>0.06</v>
      </c>
      <c r="K25" s="9">
        <f t="shared" si="2"/>
        <v>0</v>
      </c>
      <c r="L25" s="9">
        <f t="shared" si="3"/>
        <v>0</v>
      </c>
      <c r="M25" s="15">
        <f t="shared" si="4"/>
        <v>0</v>
      </c>
      <c r="N25" s="9">
        <v>0</v>
      </c>
    </row>
    <row r="26" spans="1:20" x14ac:dyDescent="0.2">
      <c r="A26" s="21">
        <v>42578</v>
      </c>
      <c r="C26" s="9">
        <v>0</v>
      </c>
      <c r="D26" s="9">
        <v>0</v>
      </c>
      <c r="E26" s="9">
        <v>0</v>
      </c>
      <c r="F26" s="9">
        <v>0</v>
      </c>
      <c r="G26" s="14">
        <f t="shared" si="0"/>
        <v>0</v>
      </c>
      <c r="H26" s="14">
        <f t="shared" si="1"/>
        <v>0</v>
      </c>
      <c r="I26" s="3">
        <v>0.35</v>
      </c>
      <c r="J26" s="3">
        <v>0.06</v>
      </c>
      <c r="K26" s="9">
        <f t="shared" si="2"/>
        <v>0</v>
      </c>
      <c r="L26" s="9">
        <f t="shared" si="3"/>
        <v>0</v>
      </c>
      <c r="M26" s="15">
        <f t="shared" si="4"/>
        <v>0</v>
      </c>
      <c r="N26" s="9">
        <v>0</v>
      </c>
    </row>
    <row r="27" spans="1:20" x14ac:dyDescent="0.2">
      <c r="A27" s="20">
        <v>42600</v>
      </c>
      <c r="C27" s="9">
        <v>0</v>
      </c>
      <c r="D27" s="9">
        <v>0</v>
      </c>
      <c r="E27" s="9">
        <v>0</v>
      </c>
      <c r="F27" s="9">
        <v>0</v>
      </c>
      <c r="G27" s="14">
        <f t="shared" si="0"/>
        <v>0</v>
      </c>
      <c r="H27" s="14">
        <f t="shared" si="1"/>
        <v>0</v>
      </c>
      <c r="I27" s="3">
        <v>0.35</v>
      </c>
      <c r="J27" s="3">
        <v>0.06</v>
      </c>
      <c r="K27" s="9">
        <f t="shared" si="2"/>
        <v>0</v>
      </c>
      <c r="L27" s="9">
        <f t="shared" si="3"/>
        <v>0</v>
      </c>
      <c r="M27" s="15">
        <f t="shared" si="4"/>
        <v>0</v>
      </c>
      <c r="N27" s="9">
        <v>0</v>
      </c>
    </row>
    <row r="28" spans="1:20" x14ac:dyDescent="0.2">
      <c r="A28" s="21">
        <v>42622</v>
      </c>
      <c r="C28" s="9">
        <v>0</v>
      </c>
      <c r="D28" s="9">
        <v>0</v>
      </c>
      <c r="E28" s="9">
        <v>0</v>
      </c>
      <c r="F28" s="9">
        <v>0</v>
      </c>
      <c r="G28" s="14">
        <f t="shared" si="0"/>
        <v>0</v>
      </c>
      <c r="H28" s="14">
        <f t="shared" si="1"/>
        <v>0</v>
      </c>
      <c r="I28" s="3">
        <v>0.35</v>
      </c>
      <c r="J28" s="3">
        <v>0.06</v>
      </c>
      <c r="K28" s="9">
        <f t="shared" si="2"/>
        <v>0</v>
      </c>
      <c r="L28" s="9">
        <f t="shared" si="3"/>
        <v>0</v>
      </c>
      <c r="M28" s="15">
        <f>M27+K28+L28</f>
        <v>0</v>
      </c>
      <c r="N28" s="9">
        <v>0</v>
      </c>
    </row>
    <row r="29" spans="1:20" x14ac:dyDescent="0.2">
      <c r="A29" s="20">
        <v>42644</v>
      </c>
      <c r="C29" s="9">
        <v>0</v>
      </c>
      <c r="D29" s="9">
        <v>0</v>
      </c>
      <c r="E29" s="9">
        <v>0</v>
      </c>
      <c r="F29" s="9">
        <v>0</v>
      </c>
      <c r="G29" s="14">
        <f t="shared" si="0"/>
        <v>0</v>
      </c>
      <c r="H29" s="14">
        <f t="shared" si="1"/>
        <v>0</v>
      </c>
      <c r="I29" s="3">
        <v>0.35</v>
      </c>
      <c r="J29" s="3">
        <v>0.06</v>
      </c>
      <c r="K29" s="9">
        <f t="shared" si="2"/>
        <v>0</v>
      </c>
      <c r="L29" s="9">
        <f t="shared" si="3"/>
        <v>0</v>
      </c>
      <c r="M29" s="15">
        <f t="shared" ref="M29:M33" si="5">M28+K29+L29</f>
        <v>0</v>
      </c>
      <c r="N29" s="9">
        <v>0</v>
      </c>
      <c r="Q29" s="9">
        <f>358619-M30</f>
        <v>358619</v>
      </c>
      <c r="R29" s="17" t="s">
        <v>14</v>
      </c>
    </row>
    <row r="30" spans="1:20" x14ac:dyDescent="0.2">
      <c r="A30" s="20">
        <v>42675</v>
      </c>
      <c r="C30" s="9">
        <v>0</v>
      </c>
      <c r="D30" s="9">
        <v>0</v>
      </c>
      <c r="E30" s="9">
        <v>0</v>
      </c>
      <c r="F30" s="9">
        <v>0</v>
      </c>
      <c r="G30" s="14">
        <f t="shared" si="0"/>
        <v>0</v>
      </c>
      <c r="H30" s="14">
        <f t="shared" si="1"/>
        <v>0</v>
      </c>
      <c r="I30" s="3">
        <v>0.35</v>
      </c>
      <c r="J30" s="3">
        <v>0.06</v>
      </c>
      <c r="K30" s="9">
        <f t="shared" si="2"/>
        <v>0</v>
      </c>
      <c r="L30" s="9">
        <f t="shared" si="3"/>
        <v>0</v>
      </c>
      <c r="M30" s="15">
        <f t="shared" si="5"/>
        <v>0</v>
      </c>
      <c r="N30" s="9">
        <v>0</v>
      </c>
      <c r="Q30">
        <f>+Q29/0.389</f>
        <v>921899.74293059122</v>
      </c>
      <c r="R30" s="9"/>
    </row>
    <row r="31" spans="1:20" x14ac:dyDescent="0.2">
      <c r="A31" s="20">
        <v>42705</v>
      </c>
      <c r="C31" s="9">
        <v>0</v>
      </c>
      <c r="D31" s="9">
        <v>0</v>
      </c>
      <c r="E31" s="9">
        <v>0</v>
      </c>
      <c r="F31" s="9">
        <v>0</v>
      </c>
      <c r="G31" s="14">
        <f t="shared" si="0"/>
        <v>0</v>
      </c>
      <c r="H31" s="14">
        <f t="shared" si="1"/>
        <v>0</v>
      </c>
      <c r="I31" s="3">
        <v>0.35</v>
      </c>
      <c r="J31" s="3">
        <v>0.06</v>
      </c>
      <c r="K31" s="9">
        <f t="shared" si="2"/>
        <v>0</v>
      </c>
      <c r="L31" s="9">
        <f t="shared" si="3"/>
        <v>0</v>
      </c>
      <c r="M31" s="15">
        <f t="shared" si="5"/>
        <v>0</v>
      </c>
      <c r="N31" s="9">
        <v>0</v>
      </c>
      <c r="Q31" s="9">
        <f>374733-M32</f>
        <v>369239.44844000001</v>
      </c>
    </row>
    <row r="32" spans="1:20" x14ac:dyDescent="0.2">
      <c r="A32" s="20">
        <v>42736</v>
      </c>
      <c r="C32" s="12">
        <v>379213</v>
      </c>
      <c r="D32" s="13">
        <v>389</v>
      </c>
      <c r="E32" s="13">
        <v>16000.060000000001</v>
      </c>
      <c r="F32" s="13">
        <v>1150.04</v>
      </c>
      <c r="G32" s="14">
        <f>E32-D32</f>
        <v>15611.060000000001</v>
      </c>
      <c r="H32" s="14">
        <f>F32-D32</f>
        <v>761.04</v>
      </c>
      <c r="I32" s="3">
        <v>0.35</v>
      </c>
      <c r="J32" s="3">
        <v>0.06</v>
      </c>
      <c r="K32" s="9">
        <f>G32*I32-L32*I32</f>
        <v>5447.8891599999997</v>
      </c>
      <c r="L32" s="9">
        <f>H32*J32</f>
        <v>45.662399999999998</v>
      </c>
      <c r="M32" s="15">
        <f t="shared" si="5"/>
        <v>5493.5515599999999</v>
      </c>
      <c r="N32" s="9">
        <v>0</v>
      </c>
      <c r="Q32">
        <f>+Q31/0.389</f>
        <v>949201.66694087407</v>
      </c>
      <c r="R32" s="9"/>
      <c r="S32" s="9"/>
      <c r="T32" s="9"/>
    </row>
    <row r="33" spans="1:20" x14ac:dyDescent="0.2">
      <c r="A33" s="20">
        <v>42767</v>
      </c>
      <c r="C33" s="12">
        <v>379213</v>
      </c>
      <c r="D33" s="13">
        <v>777</v>
      </c>
      <c r="E33" s="13">
        <v>16428.060000000001</v>
      </c>
      <c r="F33" s="13">
        <v>1190.04</v>
      </c>
      <c r="G33" s="14">
        <f>E33-D33</f>
        <v>15651.060000000001</v>
      </c>
      <c r="H33" s="14">
        <f>F33-D33</f>
        <v>413.03999999999996</v>
      </c>
      <c r="I33" s="3">
        <v>0.35</v>
      </c>
      <c r="J33" s="3">
        <v>0.06</v>
      </c>
      <c r="K33" s="9">
        <f>G33*I33-L33*I33</f>
        <v>5469.1971599999997</v>
      </c>
      <c r="L33" s="9">
        <f>H33*J33</f>
        <v>24.782399999999996</v>
      </c>
      <c r="M33" s="15">
        <f t="shared" si="5"/>
        <v>10987.53112</v>
      </c>
      <c r="N33" s="9">
        <v>0</v>
      </c>
      <c r="Q33" s="9">
        <f>+M33-386700</f>
        <v>-375712.46888</v>
      </c>
      <c r="R33" s="19"/>
      <c r="T33" s="9"/>
    </row>
    <row r="34" spans="1:20" x14ac:dyDescent="0.2">
      <c r="A34" s="16"/>
      <c r="C34" s="12"/>
      <c r="D34" s="13"/>
      <c r="E34" s="13"/>
      <c r="F34" s="13"/>
      <c r="G34" s="14"/>
      <c r="H34" s="14"/>
      <c r="I34" s="14"/>
      <c r="J34" s="12"/>
      <c r="K34" s="12"/>
      <c r="L34" s="3"/>
      <c r="M34" s="3"/>
      <c r="N34" s="9"/>
      <c r="O34" s="15"/>
      <c r="P34" s="9"/>
      <c r="Q34">
        <f>+Q33/0.389</f>
        <v>-965841.82231362467</v>
      </c>
    </row>
    <row r="35" spans="1:20" x14ac:dyDescent="0.2">
      <c r="A35" s="16"/>
      <c r="C35" s="12"/>
      <c r="D35" s="13"/>
      <c r="E35" s="13"/>
      <c r="F35" s="13"/>
      <c r="G35" s="14"/>
      <c r="H35" s="14"/>
      <c r="I35" s="14"/>
      <c r="J35" s="12"/>
      <c r="K35" s="12"/>
      <c r="L35" s="3"/>
      <c r="M35" s="3"/>
      <c r="N35" s="9"/>
      <c r="O35" s="15"/>
      <c r="P35" s="9"/>
    </row>
    <row r="36" spans="1:20" x14ac:dyDescent="0.2">
      <c r="A36" s="16"/>
      <c r="C36" s="12"/>
      <c r="D36" s="13"/>
      <c r="E36" s="13"/>
      <c r="F36" s="13"/>
      <c r="G36" s="14"/>
      <c r="H36" s="14"/>
      <c r="I36" s="14"/>
      <c r="J36" s="12"/>
      <c r="K36" s="12"/>
      <c r="L36" s="3"/>
      <c r="M36" s="3"/>
      <c r="N36" s="9"/>
      <c r="O36" s="15"/>
      <c r="P36" s="9"/>
    </row>
    <row r="37" spans="1:20" x14ac:dyDescent="0.2">
      <c r="C37" s="26" t="s">
        <v>47</v>
      </c>
      <c r="D37" s="27"/>
      <c r="E37" s="27"/>
      <c r="F37" s="27"/>
      <c r="G37" s="28"/>
      <c r="H37" s="28"/>
    </row>
    <row r="38" spans="1:20" x14ac:dyDescent="0.2">
      <c r="C38" s="26" t="s">
        <v>29</v>
      </c>
      <c r="D38" s="27"/>
      <c r="E38" s="27"/>
      <c r="F38" s="27"/>
      <c r="G38" s="28"/>
      <c r="H38" s="28"/>
    </row>
    <row r="39" spans="1:20" x14ac:dyDescent="0.2">
      <c r="C39" s="26" t="s">
        <v>37</v>
      </c>
      <c r="D39" s="27"/>
      <c r="E39" s="27"/>
      <c r="F39" s="27"/>
      <c r="G39" s="28"/>
      <c r="H39" s="28"/>
    </row>
    <row r="40" spans="1:20" x14ac:dyDescent="0.2">
      <c r="C40" s="15" t="s">
        <v>30</v>
      </c>
      <c r="D40" s="27"/>
      <c r="E40" s="27"/>
      <c r="F40" s="27"/>
      <c r="G40" s="28"/>
      <c r="H40" s="28"/>
    </row>
    <row r="41" spans="1:20" x14ac:dyDescent="0.2">
      <c r="C41" s="29"/>
      <c r="D41" s="27"/>
      <c r="E41" s="27"/>
      <c r="F41" s="27"/>
      <c r="G41" s="27"/>
      <c r="H41" s="27"/>
    </row>
    <row r="42" spans="1:20" x14ac:dyDescent="0.2">
      <c r="C42" s="15" t="s">
        <v>31</v>
      </c>
      <c r="D42" s="30" t="s">
        <v>32</v>
      </c>
      <c r="E42" s="28" t="s">
        <v>33</v>
      </c>
      <c r="F42" s="15" t="s">
        <v>34</v>
      </c>
      <c r="G42" s="31" t="s">
        <v>24</v>
      </c>
      <c r="H42" s="15" t="s">
        <v>35</v>
      </c>
    </row>
    <row r="43" spans="1:20" x14ac:dyDescent="0.2">
      <c r="C43" s="12">
        <v>189606.505</v>
      </c>
      <c r="D43" s="12">
        <v>777.38</v>
      </c>
      <c r="E43" s="12">
        <v>15800.542083333334</v>
      </c>
      <c r="F43" s="12">
        <f>E43-D43</f>
        <v>15023.162083333335</v>
      </c>
      <c r="G43" s="3">
        <v>0.35</v>
      </c>
      <c r="H43" s="12">
        <f>F43*G43</f>
        <v>5258.1067291666668</v>
      </c>
    </row>
    <row r="44" spans="1:20" ht="15" x14ac:dyDescent="0.35">
      <c r="C44" s="12">
        <v>189606.505</v>
      </c>
      <c r="D44" s="12"/>
      <c r="E44" s="32">
        <v>627.52032812499999</v>
      </c>
      <c r="F44" s="32">
        <f>E44</f>
        <v>627.52032812499999</v>
      </c>
      <c r="G44" s="3">
        <v>0.35</v>
      </c>
      <c r="H44" s="32">
        <f>F44*G44</f>
        <v>219.63211484374997</v>
      </c>
    </row>
    <row r="45" spans="1:20" x14ac:dyDescent="0.2">
      <c r="C45" s="12"/>
      <c r="D45" s="12"/>
      <c r="E45" s="12">
        <f>SUM(E43:E44)</f>
        <v>16428.062411458333</v>
      </c>
      <c r="F45" s="12">
        <f>SUM(F43:F44)</f>
        <v>15650.682411458334</v>
      </c>
      <c r="G45" s="33" t="s">
        <v>44</v>
      </c>
      <c r="H45" s="12">
        <f>SUM(H43:H44)</f>
        <v>5477.7388440104169</v>
      </c>
    </row>
    <row r="46" spans="1:20" ht="15" x14ac:dyDescent="0.35">
      <c r="C46" s="12"/>
      <c r="D46" s="12"/>
      <c r="E46" s="12"/>
      <c r="F46" s="12"/>
      <c r="G46" s="33" t="s">
        <v>42</v>
      </c>
      <c r="H46" s="32">
        <f>-H50*0.35</f>
        <v>-8.6658737812499993</v>
      </c>
    </row>
    <row r="47" spans="1:20" x14ac:dyDescent="0.2">
      <c r="H47" s="12">
        <f>H45+H46</f>
        <v>5469.0729702291665</v>
      </c>
    </row>
    <row r="48" spans="1:20" x14ac:dyDescent="0.2">
      <c r="H48" s="12"/>
    </row>
    <row r="49" spans="3:8" x14ac:dyDescent="0.2">
      <c r="C49" s="15" t="s">
        <v>38</v>
      </c>
      <c r="D49" s="27" t="s">
        <v>32</v>
      </c>
      <c r="E49" s="28" t="s">
        <v>39</v>
      </c>
      <c r="F49" s="15" t="s">
        <v>40</v>
      </c>
      <c r="G49" s="31" t="s">
        <v>25</v>
      </c>
      <c r="H49" s="15" t="s">
        <v>41</v>
      </c>
    </row>
    <row r="50" spans="3:8" x14ac:dyDescent="0.2">
      <c r="C50" s="12">
        <v>379213.01</v>
      </c>
      <c r="D50" s="12">
        <f>D43</f>
        <v>777.38</v>
      </c>
      <c r="E50" s="12">
        <v>1190.04065625</v>
      </c>
      <c r="F50" s="12">
        <f>E50-D50</f>
        <v>412.66065624999999</v>
      </c>
      <c r="G50" s="3">
        <v>0.06</v>
      </c>
      <c r="H50" s="12">
        <f>F50*G50</f>
        <v>24.759639374999999</v>
      </c>
    </row>
    <row r="51" spans="3:8" x14ac:dyDescent="0.2">
      <c r="C51" s="12"/>
      <c r="D51" s="12"/>
      <c r="E51" s="12"/>
      <c r="F51" s="12"/>
      <c r="H51" s="12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7 of 7
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2017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2017-00267</Case_x0020__x0023_>
    <Company xmlns="65bfb563-8fe2-4d34-a09f-38a217d8feea">
      <Value>LGE</Value>
    </Company>
    <Filing_x0020_Doc_x0020_Types xmlns="65bfb563-8fe2-4d34-a09f-38a217d8feea" xsi:nil="true"/>
    <Construction_x0020_Monitoring_x0020_Description xmlns="65bfb563-8fe2-4d34-a09f-38a217d8fe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3EB07-B0CF-4371-B2DC-0AEEA8F9A799}">
  <ds:schemaRefs>
    <ds:schemaRef ds:uri="http://www.w3.org/XML/1998/namespace"/>
    <ds:schemaRef ds:uri="http://schemas.microsoft.com/office/2006/documentManagement/types"/>
    <ds:schemaRef ds:uri="65bfb563-8fe2-4d34-a09f-38a217d8feea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38A8F0-0845-4CA5-821E-E3C7814A9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83ECC5-9911-4CB2-9BB8-124B692751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Project 23</vt:lpstr>
      <vt:lpstr>Project 24</vt:lpstr>
      <vt:lpstr>Project 25</vt:lpstr>
      <vt:lpstr>Project 26</vt:lpstr>
      <vt:lpstr>Project 27</vt:lpstr>
      <vt:lpstr>Project 28</vt:lpstr>
      <vt:lpstr>Project 30</vt:lpstr>
      <vt:lpstr>'Project 27'!Print_Area</vt:lpstr>
      <vt:lpstr>'Project 28'!Print_Area</vt:lpstr>
      <vt:lpstr>'Project 30'!Print_Area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2017-08-17T21:39:31Z</dcterms:created>
  <dcterms:modified xsi:type="dcterms:W3CDTF">2017-08-18T19:12:23Z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