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210" windowHeight="11550"/>
  </bookViews>
  <sheets>
    <sheet name="Margin Detail" sheetId="1" r:id="rId1"/>
  </sheets>
  <definedNames>
    <definedName name="_xlnm.Print_Area" localSheetId="0">'Margin Detail'!$A$1:$Y$54</definedName>
  </definedNames>
  <calcPr calcId="145621"/>
</workbook>
</file>

<file path=xl/calcChain.xml><?xml version="1.0" encoding="utf-8"?>
<calcChain xmlns="http://schemas.openxmlformats.org/spreadsheetml/2006/main">
  <c r="Y51" i="1" l="1"/>
  <c r="V44" i="1"/>
  <c r="V51" i="1"/>
  <c r="V52" i="1"/>
  <c r="Y52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54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6" i="1"/>
  <c r="Q51" i="1" l="1"/>
  <c r="R51" i="1"/>
  <c r="S51" i="1"/>
  <c r="T51" i="1"/>
  <c r="U51" i="1"/>
  <c r="E51" i="1"/>
  <c r="D51" i="1" l="1"/>
  <c r="C51" i="1"/>
  <c r="F51" i="1" l="1"/>
  <c r="G51" i="1"/>
  <c r="H51" i="1"/>
  <c r="I51" i="1"/>
  <c r="J51" i="1"/>
  <c r="K51" i="1"/>
  <c r="L51" i="1"/>
  <c r="M51" i="1"/>
  <c r="N51" i="1"/>
  <c r="O51" i="1"/>
  <c r="P51" i="1"/>
  <c r="Q54" i="1" l="1"/>
  <c r="T54" i="1"/>
  <c r="R54" i="1"/>
  <c r="S54" i="1"/>
  <c r="D54" i="1"/>
  <c r="U54" i="1"/>
  <c r="P54" i="1"/>
  <c r="F54" i="1"/>
  <c r="H54" i="1"/>
  <c r="G54" i="1"/>
  <c r="I54" i="1"/>
  <c r="L54" i="1"/>
  <c r="M54" i="1"/>
  <c r="K54" i="1"/>
  <c r="N54" i="1"/>
  <c r="O54" i="1"/>
  <c r="J54" i="1"/>
  <c r="V53" i="1" l="1"/>
  <c r="C54" i="1"/>
  <c r="E54" i="1"/>
  <c r="V54" i="1" l="1"/>
</calcChain>
</file>

<file path=xl/sharedStrings.xml><?xml version="1.0" encoding="utf-8"?>
<sst xmlns="http://schemas.openxmlformats.org/spreadsheetml/2006/main" count="107" uniqueCount="62">
  <si>
    <t>Account</t>
  </si>
  <si>
    <t>Acct Name</t>
  </si>
  <si>
    <t>Sales for Resale-Bookout Sales</t>
  </si>
  <si>
    <t>Sales for Resale-Bookout Purch</t>
  </si>
  <si>
    <t>Sale/Resale - NA - Fuel Rev</t>
  </si>
  <si>
    <t>Power Trading Transmission Expense - NonAssociated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</si>
  <si>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</si>
  <si>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</si>
  <si>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</si>
  <si>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</si>
  <si>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</si>
  <si>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</si>
  <si>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Non-Trading Bookout Sales-OSS</t>
  </si>
  <si>
    <t>PJM Incremental Spot-OSS</t>
  </si>
  <si>
    <t>Non-Trading Bookout Purch-OSS</t>
  </si>
  <si>
    <t>Financial Hedge Realized</t>
  </si>
  <si>
    <t>Interest Rate Swaps-Power</t>
  </si>
  <si>
    <t>Non-ECR Auction Sales-OSS</t>
  </si>
  <si>
    <t>PJM Spinning-Credit</t>
  </si>
  <si>
    <t>PJM Reactive - OSS</t>
  </si>
  <si>
    <t>Normal Capacity Purchases</t>
  </si>
  <si>
    <t>PJM Purchases-non-ECR-Auction</t>
  </si>
  <si>
    <t>Capacity Purchases-Auction</t>
  </si>
  <si>
    <t>Capacity purchases - Trading</t>
  </si>
  <si>
    <t>PJM Incremental Imp Cong-OSS</t>
  </si>
  <si>
    <t>PJM Meter Corrections-OSS</t>
  </si>
  <si>
    <t>PJM Pt2Pt Trans.Purch-NonAff.</t>
  </si>
  <si>
    <t>PJM NITS Purch-NonAff.</t>
  </si>
  <si>
    <t>PJM FTR Revenue-Spec</t>
  </si>
  <si>
    <t>PJM TO Admin. Exp.-NonAff.</t>
  </si>
  <si>
    <t>PJM Whlse FTR Rev - OSS</t>
  </si>
  <si>
    <t>PJM Trans loss credits-OSS</t>
  </si>
  <si>
    <t>PJM transm loss charges-OSS</t>
  </si>
  <si>
    <t xml:space="preserve">PJM 30m Suppl Reserve CR OSS </t>
  </si>
  <si>
    <t>PJM Regulation - OSS</t>
  </si>
  <si>
    <t>PJM Spinning Reserve - OSS</t>
  </si>
  <si>
    <t>PJM Inadvertent Mtr Res-OSS</t>
  </si>
  <si>
    <t>PJM Admin-SSC&amp;DS-OSS</t>
  </si>
  <si>
    <t>PJM Admin-RP&amp;SDS-OSS</t>
  </si>
  <si>
    <t>PJM Admin-MAM&amp;SC- OSS</t>
  </si>
  <si>
    <t>Notes</t>
  </si>
  <si>
    <t>Positive amounts are charges (expense) negative amounts are credits (revenue)</t>
  </si>
  <si>
    <t>Energy</t>
  </si>
  <si>
    <t xml:space="preserve">PSC Juris </t>
  </si>
  <si>
    <t>Allocation Method</t>
  </si>
  <si>
    <t>Allocation Factor</t>
  </si>
  <si>
    <t>Adjustment</t>
  </si>
  <si>
    <t>Demand</t>
  </si>
  <si>
    <t>KPCo Monthly OSS Margins</t>
  </si>
  <si>
    <t>Less Non-Associated Utilities (OSS) Environmental Costs</t>
  </si>
  <si>
    <t>KPCo Retail OSS Margins</t>
  </si>
  <si>
    <t>Trading Auction Sales Affil</t>
  </si>
  <si>
    <t>Sales for Resale - Assoc Cos</t>
  </si>
  <si>
    <t>KY Retail OSS Margins</t>
  </si>
  <si>
    <t xml:space="preserve">           -  </t>
  </si>
  <si>
    <t xml:space="preserve">                        -  </t>
  </si>
  <si>
    <t>KPCo - January 2016 - July 2017</t>
  </si>
  <si>
    <t xml:space="preserve">PJM 30m Suppl Reserve CH OSS </t>
  </si>
  <si>
    <t>Other Pwr Exp - Wholesale RECs</t>
  </si>
  <si>
    <t>Period Total</t>
  </si>
  <si>
    <t>KPCO  Margins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</si>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</sst>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2">
      <alignment horizont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7" fillId="0" borderId="0"/>
    <xf numFmtId="0" fontId="7" fillId="3" borderId="0" applyNumberFormat="0" applyFont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2">
      <alignment horizontal="center"/>
    </xf>
    <xf numFmtId="3" fontId="8" fillId="0" borderId="0" applyFont="0" applyFill="0" applyBorder="0" applyAlignment="0" applyProtection="0"/>
    <xf numFmtId="0" fontId="8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2">
      <alignment horizont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7" fillId="3" borderId="0" applyNumberFormat="0" applyFont="0" applyBorder="0" applyAlignment="0" applyProtection="0"/>
  </cellStyleXfs>
  <cellXfs count="26">
    <xf numFmtId="0" fontId="0" fillId="0" borderId="0" xfId="0"/>
    <xf numFmtId="0" fontId="0" fillId="2" borderId="0" xfId="0" applyFill="1"/>
    <xf numFmtId="165" fontId="0" fillId="2" borderId="0" xfId="5" applyNumberFormat="1" applyFont="1" applyFill="1"/>
    <xf numFmtId="0" fontId="0" fillId="2" borderId="1" xfId="0" applyFill="1" applyBorder="1"/>
    <xf numFmtId="0" fontId="3" fillId="2" borderId="0" xfId="0" applyFont="1" applyFill="1"/>
    <xf numFmtId="166" fontId="0" fillId="2" borderId="0" xfId="1" applyNumberFormat="1" applyFont="1" applyFill="1"/>
    <xf numFmtId="0" fontId="0" fillId="2" borderId="0" xfId="0" applyFill="1" applyAlignment="1">
      <alignment horizontal="center"/>
    </xf>
    <xf numFmtId="166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/>
    <xf numFmtId="164" fontId="0" fillId="2" borderId="0" xfId="1" applyNumberFormat="1" applyFont="1" applyFill="1" applyBorder="1"/>
    <xf numFmtId="164" fontId="0" fillId="2" borderId="1" xfId="1" applyNumberFormat="1" applyFont="1" applyFill="1" applyBorder="1"/>
    <xf numFmtId="166" fontId="0" fillId="2" borderId="1" xfId="1" applyNumberFormat="1" applyFont="1" applyFill="1" applyBorder="1"/>
    <xf numFmtId="164" fontId="0" fillId="2" borderId="0" xfId="0" applyNumberFormat="1" applyFill="1"/>
    <xf numFmtId="164" fontId="2" fillId="2" borderId="0" xfId="1" applyNumberFormat="1" applyFont="1" applyFill="1" applyBorder="1"/>
    <xf numFmtId="166" fontId="2" fillId="2" borderId="0" xfId="1" applyNumberFormat="1" applyFont="1" applyFill="1" applyBorder="1"/>
    <xf numFmtId="164" fontId="5" fillId="2" borderId="0" xfId="1" applyNumberFormat="1" applyFont="1" applyFill="1" applyBorder="1"/>
    <xf numFmtId="0" fontId="2" fillId="2" borderId="0" xfId="0" applyFont="1" applyFill="1" applyBorder="1"/>
    <xf numFmtId="6" fontId="0" fillId="2" borderId="0" xfId="0" applyNumberFormat="1" applyFill="1"/>
    <xf numFmtId="43" fontId="0" fillId="2" borderId="0" xfId="0" applyNumberFormat="1" applyFill="1"/>
    <xf numFmtId="0" fontId="3" fillId="2" borderId="0" xfId="0" applyFont="1" applyFill="1" applyBorder="1"/>
    <xf numFmtId="166" fontId="3" fillId="2" borderId="0" xfId="1" applyNumberFormat="1" applyFont="1" applyFill="1" applyBorder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0" fillId="2" borderId="0" xfId="0" applyFill="1" applyAlignment="1">
      <alignment horizontal="center"/>
    </xf>
  </cellXfs>
  <cellStyles count="29">
    <cellStyle name="Comma" xfId="1" builtinId="3"/>
    <cellStyle name="Comma 2" xfId="21"/>
    <cellStyle name="Comma 6" xfId="3"/>
    <cellStyle name="Currency" xfId="5" builtinId="4"/>
    <cellStyle name="Currency 2" xfId="22"/>
    <cellStyle name="Currency 36" xfId="4"/>
    <cellStyle name="Normal" xfId="0" builtinId="0"/>
    <cellStyle name="Normal 102" xfId="2"/>
    <cellStyle name="Normal 2" xfId="11"/>
    <cellStyle name="Normal 3" xfId="20"/>
    <cellStyle name="Normal 4" xfId="13"/>
    <cellStyle name="PSChar" xfId="7"/>
    <cellStyle name="PSChar 2" xfId="24"/>
    <cellStyle name="PSChar 3" xfId="14"/>
    <cellStyle name="PSDate" xfId="8"/>
    <cellStyle name="PSDate 2" xfId="25"/>
    <cellStyle name="PSDate 3" xfId="15"/>
    <cellStyle name="PSDec" xfId="10"/>
    <cellStyle name="PSDec 2" xfId="27"/>
    <cellStyle name="PSDec 3" xfId="16"/>
    <cellStyle name="PSHeading" xfId="6"/>
    <cellStyle name="PSHeading 2" xfId="23"/>
    <cellStyle name="PSHeading 3" xfId="17"/>
    <cellStyle name="PSInt" xfId="9"/>
    <cellStyle name="PSInt 2" xfId="26"/>
    <cellStyle name="PSInt 3" xfId="18"/>
    <cellStyle name="PSSpacer" xfId="12"/>
    <cellStyle name="PSSpacer 2" xfId="28"/>
    <cellStyle name="PSSpacer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59" sqref="D59"/>
    </sheetView>
  </sheetViews>
  <sheetFormatPr defaultColWidth="9.140625" defaultRowHeight="15" outlineLevelCol="1" x14ac:dyDescent="0.25"/>
  <cols>
    <col min="1" max="1" width="13.28515625" style="1" customWidth="1"/>
    <col min="2" max="2" width="25.85546875" style="1" customWidth="1"/>
    <col min="3" max="4" width="11.7109375" style="1" bestFit="1" customWidth="1"/>
    <col min="5" max="7" width="11.28515625" style="1" customWidth="1" outlineLevel="1"/>
    <col min="8" max="21" width="12.28515625" style="1" customWidth="1" outlineLevel="1"/>
    <col min="22" max="22" width="14" style="1" bestFit="1" customWidth="1"/>
    <col min="23" max="23" width="17.85546875" style="1" customWidth="1"/>
    <col min="24" max="24" width="16" style="5" bestFit="1" customWidth="1"/>
    <col min="25" max="25" width="14.7109375" style="1" customWidth="1"/>
    <col min="26" max="26" width="36.85546875" style="1" customWidth="1"/>
    <col min="27" max="16384" width="9.140625" style="1"/>
  </cols>
  <sheetData>
    <row r="1" spans="1:26" ht="14.45" x14ac:dyDescent="0.3">
      <c r="A1" s="1" t="s">
        <v>48</v>
      </c>
    </row>
    <row r="2" spans="1:26" ht="14.45" x14ac:dyDescent="0.3">
      <c r="A2" s="1" t="s">
        <v>56</v>
      </c>
    </row>
    <row r="3" spans="1:26" ht="14.45" x14ac:dyDescent="0.3">
      <c r="A3" s="1" t="s">
        <v>41</v>
      </c>
    </row>
    <row r="4" spans="1:26" ht="14.45" x14ac:dyDescent="0.3">
      <c r="E4" s="25">
        <v>2016</v>
      </c>
      <c r="F4" s="25"/>
      <c r="G4" s="25"/>
      <c r="H4" s="25"/>
      <c r="I4" s="25"/>
      <c r="J4" s="25"/>
      <c r="K4" s="25"/>
      <c r="L4" s="25"/>
      <c r="M4" s="25"/>
      <c r="N4" s="25"/>
      <c r="O4" s="25">
        <v>2017</v>
      </c>
      <c r="P4" s="25"/>
      <c r="Q4" s="6"/>
      <c r="R4" s="6"/>
      <c r="S4" s="6"/>
      <c r="T4" s="6"/>
      <c r="U4" s="6"/>
      <c r="V4" s="6" t="s">
        <v>59</v>
      </c>
      <c r="W4" s="6" t="s">
        <v>43</v>
      </c>
      <c r="X4" s="7" t="s">
        <v>43</v>
      </c>
      <c r="Y4" s="6" t="s">
        <v>43</v>
      </c>
      <c r="Z4" s="6" t="s">
        <v>40</v>
      </c>
    </row>
    <row r="5" spans="1:26" ht="14.45" x14ac:dyDescent="0.3">
      <c r="A5" s="1" t="s">
        <v>0</v>
      </c>
      <c r="B5" s="1" t="s">
        <v>1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</v>
      </c>
      <c r="P5" s="1">
        <v>2</v>
      </c>
      <c r="Q5" s="1">
        <v>3</v>
      </c>
      <c r="R5" s="1">
        <v>4</v>
      </c>
      <c r="S5" s="1">
        <v>5</v>
      </c>
      <c r="T5" s="1">
        <v>6</v>
      </c>
      <c r="U5" s="1">
        <v>7</v>
      </c>
      <c r="V5" s="6"/>
      <c r="W5" s="6" t="s">
        <v>44</v>
      </c>
      <c r="X5" s="7" t="s">
        <v>45</v>
      </c>
      <c r="Y5" s="6" t="s">
        <v>46</v>
      </c>
      <c r="Z5" s="6"/>
    </row>
    <row r="6" spans="1:26" ht="14.45" x14ac:dyDescent="0.3">
      <c r="A6" s="1">
        <v>4470089</v>
      </c>
      <c r="B6" s="1" t="s">
        <v>8</v>
      </c>
      <c r="C6" s="8">
        <v>53414.019999999975</v>
      </c>
      <c r="D6" s="21">
        <v>-4851.51</v>
      </c>
      <c r="E6" s="8">
        <v>71657.55</v>
      </c>
      <c r="F6" s="8">
        <v>-11839.15</v>
      </c>
      <c r="G6" s="8">
        <v>-23979.61</v>
      </c>
      <c r="H6" s="8">
        <v>-803197.94</v>
      </c>
      <c r="I6" s="8">
        <v>-2479820.0699999998</v>
      </c>
      <c r="J6" s="8">
        <v>-1207153.24</v>
      </c>
      <c r="K6" s="8">
        <v>-381847.96</v>
      </c>
      <c r="L6" s="8">
        <v>-310838.24</v>
      </c>
      <c r="M6" s="8">
        <v>-1206064.6399999999</v>
      </c>
      <c r="N6" s="8">
        <v>-1262569.02</v>
      </c>
      <c r="O6" s="8">
        <v>-167773.63000000012</v>
      </c>
      <c r="P6" s="8">
        <v>-24666.23000000001</v>
      </c>
      <c r="Q6" s="8">
        <v>-61312.999999999993</v>
      </c>
      <c r="R6" s="8">
        <v>31314.55999999999</v>
      </c>
      <c r="S6" s="8">
        <v>-472287.54000000004</v>
      </c>
      <c r="T6" s="8">
        <v>-824025.30999999994</v>
      </c>
      <c r="U6" s="8">
        <v>-2416562.73</v>
      </c>
      <c r="V6" s="8">
        <f>SUM(C6:U6)</f>
        <v>-11502403.690000001</v>
      </c>
      <c r="W6" s="8" t="s">
        <v>42</v>
      </c>
      <c r="X6" s="5">
        <v>0.98599999999999999</v>
      </c>
      <c r="Y6" s="8">
        <f>X6*V6</f>
        <v>-11341370.03834</v>
      </c>
    </row>
    <row r="7" spans="1:26" ht="14.45" x14ac:dyDescent="0.3">
      <c r="A7" s="1">
        <v>4470001</v>
      </c>
      <c r="B7" s="1" t="s">
        <v>52</v>
      </c>
      <c r="C7" s="8">
        <v>-8673.1899999999987</v>
      </c>
      <c r="D7" s="21">
        <v>-42316.95</v>
      </c>
      <c r="E7" s="8">
        <v>-197890.81</v>
      </c>
      <c r="F7" s="8">
        <v>-11484.760000000007</v>
      </c>
      <c r="G7" s="8">
        <v>-48120.99</v>
      </c>
      <c r="H7" s="8">
        <v>-16945.690000000006</v>
      </c>
      <c r="I7" s="8">
        <v>-13413.859999999999</v>
      </c>
      <c r="J7" s="8">
        <v>71.799999999999272</v>
      </c>
      <c r="K7" s="8">
        <v>-629.05999999999995</v>
      </c>
      <c r="L7" s="8"/>
      <c r="M7" s="8"/>
      <c r="N7" s="8"/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-94122.86</v>
      </c>
      <c r="U7" s="8">
        <v>-173906.69999999995</v>
      </c>
      <c r="V7" s="8">
        <f t="shared" ref="V7:V47" si="0">SUM(C7:U7)</f>
        <v>-607433.06999999995</v>
      </c>
      <c r="W7" s="8" t="s">
        <v>42</v>
      </c>
      <c r="X7" s="5">
        <v>0.98599999999999999</v>
      </c>
      <c r="Y7" s="8">
        <f>X7*V7</f>
        <v>-598929.0070199999</v>
      </c>
    </row>
    <row r="8" spans="1:26" ht="14.45" x14ac:dyDescent="0.3">
      <c r="A8" s="1">
        <v>4470006</v>
      </c>
      <c r="B8" s="1" t="s">
        <v>2</v>
      </c>
      <c r="C8" s="8">
        <v>-1274336.3699999999</v>
      </c>
      <c r="D8" s="21">
        <v>-1037541.6699999993</v>
      </c>
      <c r="E8" s="8">
        <v>-958511.72</v>
      </c>
      <c r="F8" s="8">
        <v>-995877.9</v>
      </c>
      <c r="G8" s="8">
        <v>-970306.62</v>
      </c>
      <c r="H8" s="8">
        <v>-1110728.43</v>
      </c>
      <c r="I8" s="8">
        <v>-1060288.95</v>
      </c>
      <c r="J8" s="8">
        <v>-1199184.95</v>
      </c>
      <c r="K8" s="8">
        <v>-827285.09</v>
      </c>
      <c r="L8" s="8">
        <v>-640674.55000000005</v>
      </c>
      <c r="M8" s="8">
        <v>-725409.38</v>
      </c>
      <c r="N8" s="8">
        <v>-806069.14</v>
      </c>
      <c r="O8" s="8">
        <v>-515209.2099999999</v>
      </c>
      <c r="P8" s="8">
        <v>-456818.28999999992</v>
      </c>
      <c r="Q8" s="8">
        <v>-392036.47999999986</v>
      </c>
      <c r="R8" s="8">
        <v>-304803.46000000014</v>
      </c>
      <c r="S8" s="8">
        <v>-323150.39999999979</v>
      </c>
      <c r="T8" s="8">
        <v>-496983.75</v>
      </c>
      <c r="U8" s="8">
        <v>-610467.12</v>
      </c>
      <c r="V8" s="8">
        <f t="shared" si="0"/>
        <v>-14705683.48</v>
      </c>
      <c r="W8" s="8" t="s">
        <v>42</v>
      </c>
      <c r="X8" s="5">
        <v>0.98599999999999999</v>
      </c>
      <c r="Y8" s="8">
        <f t="shared" ref="Y8:Y47" si="1">X8*V8</f>
        <v>-14499803.911280001</v>
      </c>
    </row>
    <row r="9" spans="1:26" ht="14.45" x14ac:dyDescent="0.3">
      <c r="A9" s="1">
        <v>4470010</v>
      </c>
      <c r="B9" s="1" t="s">
        <v>3</v>
      </c>
      <c r="C9" s="8">
        <v>811245.15000000026</v>
      </c>
      <c r="D9" s="21">
        <v>1154469.1800000006</v>
      </c>
      <c r="E9" s="8">
        <v>759299.87</v>
      </c>
      <c r="F9" s="8">
        <v>877386.98</v>
      </c>
      <c r="G9" s="8">
        <v>789363.07</v>
      </c>
      <c r="H9" s="8">
        <v>600830.63</v>
      </c>
      <c r="I9" s="8">
        <v>859572.95</v>
      </c>
      <c r="J9" s="8">
        <v>935833.21</v>
      </c>
      <c r="K9" s="8">
        <v>654183.91</v>
      </c>
      <c r="L9" s="8">
        <v>492447.54</v>
      </c>
      <c r="M9" s="8">
        <v>483933.28</v>
      </c>
      <c r="N9" s="8">
        <v>679280.84</v>
      </c>
      <c r="O9" s="8">
        <v>368129.25000000023</v>
      </c>
      <c r="P9" s="8">
        <v>286778.17999999993</v>
      </c>
      <c r="Q9" s="8">
        <v>350578.61</v>
      </c>
      <c r="R9" s="8">
        <v>281591.35999999993</v>
      </c>
      <c r="S9" s="8">
        <v>314194.15999999986</v>
      </c>
      <c r="T9" s="8">
        <v>407580.84000000096</v>
      </c>
      <c r="U9" s="8">
        <v>539827.10000000033</v>
      </c>
      <c r="V9" s="8">
        <f t="shared" si="0"/>
        <v>11646526.110000001</v>
      </c>
      <c r="W9" s="8" t="s">
        <v>42</v>
      </c>
      <c r="X9" s="5">
        <v>0.98599999999999999</v>
      </c>
      <c r="Y9" s="8">
        <f t="shared" si="1"/>
        <v>11483474.744460002</v>
      </c>
    </row>
    <row r="10" spans="1:26" ht="14.45" x14ac:dyDescent="0.3">
      <c r="A10" s="1">
        <v>4470028</v>
      </c>
      <c r="B10" s="1" t="s">
        <v>4</v>
      </c>
      <c r="C10" s="8"/>
      <c r="D10" s="21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</v>
      </c>
      <c r="P10" s="8">
        <v>0</v>
      </c>
      <c r="Q10" s="8"/>
      <c r="R10" s="8"/>
      <c r="S10" s="8"/>
      <c r="T10" s="8"/>
      <c r="U10" s="8"/>
      <c r="V10" s="8">
        <f t="shared" si="0"/>
        <v>0</v>
      </c>
      <c r="W10" s="8" t="s">
        <v>42</v>
      </c>
      <c r="X10" s="5">
        <v>0.98599999999999999</v>
      </c>
      <c r="Y10" s="8">
        <f t="shared" si="1"/>
        <v>0</v>
      </c>
    </row>
    <row r="11" spans="1:26" ht="14.45" x14ac:dyDescent="0.3">
      <c r="A11" s="1">
        <v>4470066</v>
      </c>
      <c r="B11" s="1" t="s">
        <v>5</v>
      </c>
      <c r="C11" s="8">
        <v>0</v>
      </c>
      <c r="D11" s="21">
        <v>0</v>
      </c>
      <c r="E11" s="8"/>
      <c r="F11" s="8"/>
      <c r="G11" s="8"/>
      <c r="H11" s="8"/>
      <c r="I11" s="8"/>
      <c r="J11" s="8"/>
      <c r="K11" s="8"/>
      <c r="L11" s="8"/>
      <c r="M11" s="8">
        <v>-9.84</v>
      </c>
      <c r="N11" s="8"/>
      <c r="O11" s="8">
        <v>0</v>
      </c>
      <c r="P11" s="8">
        <v>0</v>
      </c>
      <c r="Q11" s="8"/>
      <c r="R11" s="8"/>
      <c r="S11" s="8"/>
      <c r="T11" s="8"/>
      <c r="U11" s="8"/>
      <c r="V11" s="8">
        <f t="shared" si="0"/>
        <v>-9.84</v>
      </c>
      <c r="W11" s="8" t="s">
        <v>42</v>
      </c>
      <c r="X11" s="5">
        <v>0.98599999999999999</v>
      </c>
      <c r="Y11" s="8">
        <f t="shared" si="1"/>
        <v>-9.7022399999999998</v>
      </c>
    </row>
    <row r="12" spans="1:26" ht="14.45" x14ac:dyDescent="0.3">
      <c r="A12" s="1">
        <v>4470081</v>
      </c>
      <c r="B12" s="1" t="s">
        <v>6</v>
      </c>
      <c r="C12" s="8">
        <v>206.42</v>
      </c>
      <c r="D12" s="21">
        <v>179.12</v>
      </c>
      <c r="E12" s="8">
        <v>190.81</v>
      </c>
      <c r="F12" s="8">
        <v>189.98</v>
      </c>
      <c r="G12" s="8">
        <v>189.99</v>
      </c>
      <c r="H12" s="8">
        <v>6750.11</v>
      </c>
      <c r="I12" s="8">
        <v>4198.95</v>
      </c>
      <c r="J12" s="8">
        <v>189.98</v>
      </c>
      <c r="K12" s="8">
        <v>189.98</v>
      </c>
      <c r="L12" s="8">
        <v>189.99</v>
      </c>
      <c r="M12" s="8">
        <v>189.98</v>
      </c>
      <c r="N12" s="8"/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2166.5100000000002</v>
      </c>
      <c r="U12" s="8">
        <v>3176.62</v>
      </c>
      <c r="V12" s="8">
        <f t="shared" si="0"/>
        <v>18008.439999999999</v>
      </c>
      <c r="W12" s="8" t="s">
        <v>42</v>
      </c>
      <c r="X12" s="5">
        <v>0.98599999999999999</v>
      </c>
      <c r="Y12" s="8">
        <f t="shared" si="1"/>
        <v>17756.321839999997</v>
      </c>
    </row>
    <row r="13" spans="1:26" ht="14.45" x14ac:dyDescent="0.3">
      <c r="A13" s="1">
        <v>4470082</v>
      </c>
      <c r="B13" s="1" t="s">
        <v>7</v>
      </c>
      <c r="C13" s="8">
        <v>473868.74999999994</v>
      </c>
      <c r="D13" s="21">
        <v>483512.45999999996</v>
      </c>
      <c r="E13" s="8">
        <v>395635.36</v>
      </c>
      <c r="F13" s="8">
        <v>208446.52</v>
      </c>
      <c r="G13" s="8">
        <v>330723.75</v>
      </c>
      <c r="H13" s="8">
        <v>152119.39000000001</v>
      </c>
      <c r="I13" s="8">
        <v>44654.21</v>
      </c>
      <c r="J13" s="8">
        <v>68509.350000000006</v>
      </c>
      <c r="K13" s="8">
        <v>34138.79</v>
      </c>
      <c r="L13" s="8">
        <v>56964.58</v>
      </c>
      <c r="M13" s="8">
        <v>149926.91</v>
      </c>
      <c r="N13" s="8">
        <v>89418.27</v>
      </c>
      <c r="O13" s="8">
        <v>253687.47999999992</v>
      </c>
      <c r="P13" s="8">
        <v>253205.41999999806</v>
      </c>
      <c r="Q13" s="8">
        <v>14304.289999997245</v>
      </c>
      <c r="R13" s="8">
        <v>40309.210000002458</v>
      </c>
      <c r="S13" s="8">
        <v>19439.760000000126</v>
      </c>
      <c r="T13" s="8">
        <v>55343.94</v>
      </c>
      <c r="U13" s="8">
        <v>-11520.780000000059</v>
      </c>
      <c r="V13" s="8">
        <f t="shared" si="0"/>
        <v>3112687.6599999978</v>
      </c>
      <c r="W13" s="8" t="s">
        <v>42</v>
      </c>
      <c r="X13" s="5">
        <v>0.98599999999999999</v>
      </c>
      <c r="Y13" s="8">
        <f t="shared" si="1"/>
        <v>3069110.032759998</v>
      </c>
    </row>
    <row r="14" spans="1:26" ht="14.45" x14ac:dyDescent="0.3">
      <c r="A14" s="1">
        <v>4470098</v>
      </c>
      <c r="B14" s="1" t="s">
        <v>9</v>
      </c>
      <c r="C14" s="8">
        <v>2355.5500000000002</v>
      </c>
      <c r="D14" s="21">
        <v>4899.5300000000007</v>
      </c>
      <c r="E14" s="8">
        <v>4894.88</v>
      </c>
      <c r="F14" s="8">
        <v>2749.82</v>
      </c>
      <c r="G14" s="8">
        <v>4110.4799999999996</v>
      </c>
      <c r="H14" s="8">
        <v>9574.4699999999993</v>
      </c>
      <c r="I14" s="8">
        <v>18794.57</v>
      </c>
      <c r="J14" s="8">
        <v>2501.36</v>
      </c>
      <c r="K14" s="8">
        <v>6689.78</v>
      </c>
      <c r="L14" s="8">
        <v>-9379.41</v>
      </c>
      <c r="M14" s="8">
        <v>35481.919999999998</v>
      </c>
      <c r="N14" s="8">
        <v>17022.39</v>
      </c>
      <c r="O14" s="8">
        <v>13811.150000000003</v>
      </c>
      <c r="P14" s="8">
        <v>1277.2600000000011</v>
      </c>
      <c r="Q14" s="8">
        <v>-45419.98000000001</v>
      </c>
      <c r="R14" s="8">
        <v>-325.00999999999902</v>
      </c>
      <c r="S14" s="8">
        <v>4542.4500000000016</v>
      </c>
      <c r="T14" s="8">
        <v>10454.320000000002</v>
      </c>
      <c r="U14" s="8">
        <v>12779.170000000002</v>
      </c>
      <c r="V14" s="8">
        <f t="shared" si="0"/>
        <v>96814.7</v>
      </c>
      <c r="W14" s="8" t="s">
        <v>42</v>
      </c>
      <c r="X14" s="5">
        <v>0.98599999999999999</v>
      </c>
      <c r="Y14" s="8">
        <f t="shared" si="1"/>
        <v>95459.294199999989</v>
      </c>
    </row>
    <row r="15" spans="1:26" ht="14.45" x14ac:dyDescent="0.3">
      <c r="A15" s="1">
        <v>4470099</v>
      </c>
      <c r="B15" s="1" t="s">
        <v>10</v>
      </c>
      <c r="C15" s="8">
        <v>-93524.03</v>
      </c>
      <c r="D15" s="21">
        <v>-87683.56</v>
      </c>
      <c r="E15" s="8">
        <v>-93573.69</v>
      </c>
      <c r="F15" s="8">
        <v>-90603.79</v>
      </c>
      <c r="G15" s="8">
        <v>-93524.03</v>
      </c>
      <c r="H15" s="8">
        <v>-213707.4</v>
      </c>
      <c r="I15" s="8">
        <v>-213437.4</v>
      </c>
      <c r="J15" s="8">
        <v>-227998.82</v>
      </c>
      <c r="K15" s="8">
        <v>-251118.96</v>
      </c>
      <c r="L15" s="8">
        <v>-220689.56</v>
      </c>
      <c r="M15" s="8">
        <v>-340541.38</v>
      </c>
      <c r="N15" s="8">
        <v>-242236.11</v>
      </c>
      <c r="O15" s="8">
        <v>-242201.93</v>
      </c>
      <c r="P15" s="8">
        <v>-219097.24000000002</v>
      </c>
      <c r="Q15" s="8">
        <v>-242377.53</v>
      </c>
      <c r="R15" s="8">
        <v>-234558.90000000017</v>
      </c>
      <c r="S15" s="8">
        <v>-242377.53</v>
      </c>
      <c r="T15" s="8">
        <v>-139707.39000000004</v>
      </c>
      <c r="U15" s="8">
        <v>-144364.30000000005</v>
      </c>
      <c r="V15" s="8">
        <f t="shared" si="0"/>
        <v>-3633323.5500000007</v>
      </c>
      <c r="W15" s="8" t="s">
        <v>47</v>
      </c>
      <c r="X15" s="5">
        <v>0.98499999999999999</v>
      </c>
      <c r="Y15" s="8">
        <f t="shared" si="1"/>
        <v>-3578823.6967500006</v>
      </c>
    </row>
    <row r="16" spans="1:26" ht="14.45" x14ac:dyDescent="0.3">
      <c r="A16" s="1">
        <v>4470100</v>
      </c>
      <c r="B16" s="1" t="s">
        <v>11</v>
      </c>
      <c r="C16" s="8">
        <v>-8863.18</v>
      </c>
      <c r="D16" s="21">
        <v>-10416.16</v>
      </c>
      <c r="E16" s="8">
        <v>-1745.29</v>
      </c>
      <c r="F16" s="8">
        <v>-7518.03</v>
      </c>
      <c r="G16" s="8">
        <v>-7446.09</v>
      </c>
      <c r="H16" s="8">
        <v>-15854.4</v>
      </c>
      <c r="I16" s="8">
        <v>-45291.519999999997</v>
      </c>
      <c r="J16" s="8">
        <v>-19842</v>
      </c>
      <c r="K16" s="8">
        <v>-6435.89</v>
      </c>
      <c r="L16" s="8">
        <v>-8551.9699999999993</v>
      </c>
      <c r="M16" s="8">
        <v>-31420.99</v>
      </c>
      <c r="N16" s="8">
        <v>-25946.37</v>
      </c>
      <c r="O16" s="8">
        <v>-41052.04</v>
      </c>
      <c r="P16" s="8">
        <v>-2408.5</v>
      </c>
      <c r="Q16" s="8">
        <v>-42770.42</v>
      </c>
      <c r="R16" s="8">
        <v>12003.730000000018</v>
      </c>
      <c r="S16" s="8">
        <v>-35821.67</v>
      </c>
      <c r="T16" s="8">
        <v>-64405.750000000007</v>
      </c>
      <c r="U16" s="8">
        <v>5181.5300000000025</v>
      </c>
      <c r="V16" s="8">
        <f t="shared" si="0"/>
        <v>-358605.00999999989</v>
      </c>
      <c r="W16" s="8" t="s">
        <v>42</v>
      </c>
      <c r="X16" s="5">
        <v>0.98599999999999999</v>
      </c>
      <c r="Y16" s="8">
        <f t="shared" si="1"/>
        <v>-353584.5398599999</v>
      </c>
    </row>
    <row r="17" spans="1:25" ht="14.45" x14ac:dyDescent="0.3">
      <c r="A17" s="1">
        <v>4470106</v>
      </c>
      <c r="B17" s="1" t="s">
        <v>26</v>
      </c>
      <c r="C17" s="8"/>
      <c r="D17" s="21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0</v>
      </c>
      <c r="P17" s="8">
        <v>0</v>
      </c>
      <c r="Q17" s="8"/>
      <c r="R17" s="8"/>
      <c r="S17" s="8"/>
      <c r="T17" s="8"/>
      <c r="U17" s="8"/>
      <c r="V17" s="8">
        <f t="shared" si="0"/>
        <v>0</v>
      </c>
      <c r="W17" s="8" t="s">
        <v>42</v>
      </c>
      <c r="X17" s="5">
        <v>0.98599999999999999</v>
      </c>
      <c r="Y17" s="8">
        <f t="shared" si="1"/>
        <v>0</v>
      </c>
    </row>
    <row r="18" spans="1:25" ht="14.45" x14ac:dyDescent="0.3">
      <c r="A18" s="1">
        <v>4470107</v>
      </c>
      <c r="B18" s="1" t="s">
        <v>27</v>
      </c>
      <c r="C18" s="8">
        <v>1665.23</v>
      </c>
      <c r="D18" s="21">
        <v>1634.6200000000001</v>
      </c>
      <c r="E18" s="8">
        <v>1760.89</v>
      </c>
      <c r="F18" s="8">
        <v>1663.33</v>
      </c>
      <c r="G18" s="8">
        <v>1553.89</v>
      </c>
      <c r="H18" s="8">
        <v>1506.59</v>
      </c>
      <c r="I18" s="8">
        <v>1445.97</v>
      </c>
      <c r="J18" s="8">
        <v>1357.54</v>
      </c>
      <c r="K18" s="8">
        <v>1273.78</v>
      </c>
      <c r="L18" s="8">
        <v>-55378.73</v>
      </c>
      <c r="M18" s="8">
        <v>0.02</v>
      </c>
      <c r="N18" s="8">
        <v>0.02</v>
      </c>
      <c r="O18" s="8">
        <v>0.02</v>
      </c>
      <c r="P18" s="8">
        <v>0.03</v>
      </c>
      <c r="Q18" s="8">
        <v>0.03</v>
      </c>
      <c r="R18" s="8">
        <v>0.64</v>
      </c>
      <c r="S18" s="8">
        <v>0.31</v>
      </c>
      <c r="T18" s="8">
        <v>0.27</v>
      </c>
      <c r="U18" s="8">
        <v>-30.28</v>
      </c>
      <c r="V18" s="8">
        <f t="shared" si="0"/>
        <v>-41545.830000000016</v>
      </c>
      <c r="W18" s="8" t="s">
        <v>42</v>
      </c>
      <c r="X18" s="5">
        <v>0.98599999999999999</v>
      </c>
      <c r="Y18" s="8">
        <f t="shared" si="1"/>
        <v>-40964.188380000014</v>
      </c>
    </row>
    <row r="19" spans="1:25" ht="14.45" x14ac:dyDescent="0.3">
      <c r="A19" s="1">
        <v>4470109</v>
      </c>
      <c r="B19" s="1" t="s">
        <v>28</v>
      </c>
      <c r="C19" s="8"/>
      <c r="D19" s="21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0</v>
      </c>
      <c r="P19" s="8">
        <v>0</v>
      </c>
      <c r="Q19" s="8"/>
      <c r="R19" s="8"/>
      <c r="S19" s="8"/>
      <c r="T19" s="8"/>
      <c r="U19" s="8"/>
      <c r="V19" s="8">
        <f t="shared" si="0"/>
        <v>0</v>
      </c>
      <c r="W19" s="8" t="s">
        <v>42</v>
      </c>
      <c r="X19" s="5">
        <v>0.98599999999999999</v>
      </c>
      <c r="Y19" s="8">
        <f t="shared" si="1"/>
        <v>0</v>
      </c>
    </row>
    <row r="20" spans="1:25" ht="14.45" x14ac:dyDescent="0.3">
      <c r="A20" s="1">
        <v>4470110</v>
      </c>
      <c r="B20" s="1" t="s">
        <v>29</v>
      </c>
      <c r="C20" s="8">
        <v>0</v>
      </c>
      <c r="D20" s="21">
        <v>0.02</v>
      </c>
      <c r="E20" s="8">
        <v>0.01</v>
      </c>
      <c r="F20" s="8"/>
      <c r="G20" s="8">
        <v>0.03</v>
      </c>
      <c r="H20" s="8">
        <v>-0.01</v>
      </c>
      <c r="I20" s="8">
        <v>-0.03</v>
      </c>
      <c r="J20" s="8">
        <v>-0.04</v>
      </c>
      <c r="K20" s="8"/>
      <c r="L20" s="8">
        <v>0.01</v>
      </c>
      <c r="M20" s="8">
        <v>0.01</v>
      </c>
      <c r="N20" s="8">
        <v>0.21</v>
      </c>
      <c r="O20" s="8">
        <v>0.01</v>
      </c>
      <c r="P20" s="8">
        <v>0.01</v>
      </c>
      <c r="Q20" s="8">
        <v>-28.52</v>
      </c>
      <c r="R20" s="8">
        <v>-2.1900000000000013</v>
      </c>
      <c r="S20" s="8">
        <v>-0.01</v>
      </c>
      <c r="T20" s="8">
        <v>0.02</v>
      </c>
      <c r="U20" s="8">
        <v>0</v>
      </c>
      <c r="V20" s="8">
        <f t="shared" si="0"/>
        <v>-30.470000000000002</v>
      </c>
      <c r="W20" s="8" t="s">
        <v>42</v>
      </c>
      <c r="X20" s="5">
        <v>0.98599999999999999</v>
      </c>
      <c r="Y20" s="8">
        <f t="shared" si="1"/>
        <v>-30.043420000000001</v>
      </c>
    </row>
    <row r="21" spans="1:25" ht="14.45" x14ac:dyDescent="0.3">
      <c r="A21" s="1">
        <v>4470112</v>
      </c>
      <c r="B21" s="1" t="s">
        <v>12</v>
      </c>
      <c r="C21" s="8">
        <v>-44.820000000000007</v>
      </c>
      <c r="D21" s="21">
        <v>0.17999999999999972</v>
      </c>
      <c r="E21" s="8"/>
      <c r="F21" s="8">
        <v>0</v>
      </c>
      <c r="G21" s="8"/>
      <c r="H21" s="8">
        <v>-849840.36</v>
      </c>
      <c r="I21" s="8">
        <v>-758762.49</v>
      </c>
      <c r="J21" s="8">
        <v>-295275.18</v>
      </c>
      <c r="K21" s="8">
        <v>-55154.27</v>
      </c>
      <c r="L21" s="8">
        <v>-92938.32</v>
      </c>
      <c r="M21" s="8">
        <v>-592264.81999999995</v>
      </c>
      <c r="N21" s="8">
        <v>-240281.45</v>
      </c>
      <c r="O21" s="8">
        <v>-87019.999999999971</v>
      </c>
      <c r="P21" s="8">
        <v>-11473.93</v>
      </c>
      <c r="Q21" s="8">
        <v>2072.3499999999985</v>
      </c>
      <c r="R21" s="8">
        <v>139.93999999999505</v>
      </c>
      <c r="S21" s="8">
        <v>0</v>
      </c>
      <c r="T21" s="8">
        <v>-30430.720000000001</v>
      </c>
      <c r="U21" s="8">
        <v>-56215.95</v>
      </c>
      <c r="V21" s="8">
        <f t="shared" si="0"/>
        <v>-3067489.8400000008</v>
      </c>
      <c r="W21" s="8" t="s">
        <v>42</v>
      </c>
      <c r="X21" s="5">
        <v>0.98599999999999999</v>
      </c>
      <c r="Y21" s="8">
        <f t="shared" si="1"/>
        <v>-3024544.9822400007</v>
      </c>
    </row>
    <row r="22" spans="1:25" ht="14.45" x14ac:dyDescent="0.3">
      <c r="A22" s="1">
        <v>4470115</v>
      </c>
      <c r="B22" s="1" t="s">
        <v>25</v>
      </c>
      <c r="C22" s="8">
        <v>637.63000000000011</v>
      </c>
      <c r="D22" s="21">
        <v>-1986.62</v>
      </c>
      <c r="E22" s="8">
        <v>1311.69</v>
      </c>
      <c r="F22" s="8">
        <v>-8509.77</v>
      </c>
      <c r="G22" s="8">
        <v>767.29</v>
      </c>
      <c r="H22" s="8">
        <v>1775.12</v>
      </c>
      <c r="I22" s="8">
        <v>10457.040000000001</v>
      </c>
      <c r="J22" s="8">
        <v>3896</v>
      </c>
      <c r="K22" s="8">
        <v>-3628.91</v>
      </c>
      <c r="L22" s="8">
        <v>-1820.3</v>
      </c>
      <c r="M22" s="8">
        <v>3486.42</v>
      </c>
      <c r="N22" s="8">
        <v>-25803.47</v>
      </c>
      <c r="O22" s="8">
        <v>-14335.080000000002</v>
      </c>
      <c r="P22" s="8">
        <v>-15062.82</v>
      </c>
      <c r="Q22" s="8">
        <v>-7510.98</v>
      </c>
      <c r="R22" s="8">
        <v>-4270.7400000000025</v>
      </c>
      <c r="S22" s="8">
        <v>231.08000000000015</v>
      </c>
      <c r="T22" s="8">
        <v>7697.53</v>
      </c>
      <c r="U22" s="8">
        <v>-5085.2</v>
      </c>
      <c r="V22" s="8">
        <f t="shared" si="0"/>
        <v>-57754.090000000011</v>
      </c>
      <c r="W22" s="8" t="s">
        <v>42</v>
      </c>
      <c r="X22" s="5">
        <v>0.98599999999999999</v>
      </c>
      <c r="Y22" s="8">
        <f t="shared" si="1"/>
        <v>-56945.53274000001</v>
      </c>
    </row>
    <row r="23" spans="1:25" ht="14.45" x14ac:dyDescent="0.3">
      <c r="A23" s="1">
        <v>4470124</v>
      </c>
      <c r="B23" s="1" t="s">
        <v>13</v>
      </c>
      <c r="C23" s="8"/>
      <c r="D23" s="21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0</v>
      </c>
      <c r="P23" s="8">
        <v>0</v>
      </c>
      <c r="Q23" s="8"/>
      <c r="R23" s="8"/>
      <c r="S23" s="8"/>
      <c r="T23" s="8"/>
      <c r="U23" s="8"/>
      <c r="V23" s="8">
        <f t="shared" si="0"/>
        <v>0</v>
      </c>
      <c r="W23" s="8" t="s">
        <v>42</v>
      </c>
      <c r="X23" s="5">
        <v>0.98599999999999999</v>
      </c>
      <c r="Y23" s="8">
        <f t="shared" si="1"/>
        <v>0</v>
      </c>
    </row>
    <row r="24" spans="1:25" ht="14.45" x14ac:dyDescent="0.3">
      <c r="A24" s="1">
        <v>4470126</v>
      </c>
      <c r="B24" s="1" t="s">
        <v>24</v>
      </c>
      <c r="C24" s="8">
        <v>6524.7300000000005</v>
      </c>
      <c r="D24" s="21">
        <v>3015.27</v>
      </c>
      <c r="E24" s="8">
        <v>-15834.96</v>
      </c>
      <c r="F24" s="8">
        <v>-10841.31</v>
      </c>
      <c r="G24" s="8">
        <v>-10740.99</v>
      </c>
      <c r="H24" s="8">
        <v>18156.38</v>
      </c>
      <c r="I24" s="8">
        <v>277548.64</v>
      </c>
      <c r="J24" s="8">
        <v>225741.05</v>
      </c>
      <c r="K24" s="8">
        <v>58368.3</v>
      </c>
      <c r="L24" s="8">
        <v>6632.18</v>
      </c>
      <c r="M24" s="8">
        <v>-98345.86</v>
      </c>
      <c r="N24" s="8">
        <v>143965.67000000001</v>
      </c>
      <c r="O24" s="8">
        <v>87636.760000000024</v>
      </c>
      <c r="P24" s="8">
        <v>1888.3100000000097</v>
      </c>
      <c r="Q24" s="8">
        <v>12319.09</v>
      </c>
      <c r="R24" s="8">
        <v>-6083.01</v>
      </c>
      <c r="S24" s="8">
        <v>-5233.420000000001</v>
      </c>
      <c r="T24" s="8">
        <v>116583.37</v>
      </c>
      <c r="U24" s="8">
        <v>119402.72999999998</v>
      </c>
      <c r="V24" s="8">
        <f t="shared" si="0"/>
        <v>930702.93</v>
      </c>
      <c r="W24" s="8" t="s">
        <v>42</v>
      </c>
      <c r="X24" s="5">
        <v>0.98599999999999999</v>
      </c>
      <c r="Y24" s="8">
        <f t="shared" si="1"/>
        <v>917673.08898</v>
      </c>
    </row>
    <row r="25" spans="1:25" ht="14.45" x14ac:dyDescent="0.3">
      <c r="A25" s="1">
        <v>4470131</v>
      </c>
      <c r="B25" s="1" t="s">
        <v>14</v>
      </c>
      <c r="C25" s="8">
        <v>5829.9000000000015</v>
      </c>
      <c r="D25" s="21">
        <v>28359.940000000002</v>
      </c>
      <c r="E25" s="8">
        <v>146561.46</v>
      </c>
      <c r="F25" s="8">
        <v>10541.68</v>
      </c>
      <c r="G25" s="8">
        <v>34955.26</v>
      </c>
      <c r="H25" s="8">
        <v>693794.39</v>
      </c>
      <c r="I25" s="8">
        <v>716521.32</v>
      </c>
      <c r="J25" s="8">
        <v>335911.55</v>
      </c>
      <c r="K25" s="8">
        <v>55464.4</v>
      </c>
      <c r="L25" s="8">
        <v>106036.06</v>
      </c>
      <c r="M25" s="8">
        <v>496784.77</v>
      </c>
      <c r="N25" s="8">
        <v>191904.06</v>
      </c>
      <c r="O25" s="8">
        <v>67710.409999999873</v>
      </c>
      <c r="P25" s="8">
        <v>7930.8499999999831</v>
      </c>
      <c r="Q25" s="8">
        <v>-1289.130000000004</v>
      </c>
      <c r="R25" s="8">
        <v>-82.519999999999854</v>
      </c>
      <c r="S25" s="8">
        <v>0.43000000000000621</v>
      </c>
      <c r="T25" s="8">
        <v>107181.27999999997</v>
      </c>
      <c r="U25" s="8">
        <v>207704.16000000012</v>
      </c>
      <c r="V25" s="8">
        <f t="shared" si="0"/>
        <v>3211820.27</v>
      </c>
      <c r="W25" s="8" t="s">
        <v>42</v>
      </c>
      <c r="X25" s="5">
        <v>0.98599999999999999</v>
      </c>
      <c r="Y25" s="8">
        <f t="shared" si="1"/>
        <v>3166854.7862200001</v>
      </c>
    </row>
    <row r="26" spans="1:25" ht="14.45" x14ac:dyDescent="0.3">
      <c r="A26" s="1">
        <v>4470143</v>
      </c>
      <c r="B26" s="1" t="s">
        <v>15</v>
      </c>
      <c r="C26" s="8">
        <v>-13348.999999999996</v>
      </c>
      <c r="D26" s="21">
        <v>-89387.159999999989</v>
      </c>
      <c r="E26" s="8">
        <v>-240453.3</v>
      </c>
      <c r="F26" s="8">
        <v>-4973.2</v>
      </c>
      <c r="G26" s="8">
        <v>-49767.82</v>
      </c>
      <c r="H26" s="8">
        <v>-118509.97</v>
      </c>
      <c r="I26" s="8">
        <v>-122405.43</v>
      </c>
      <c r="J26" s="8">
        <v>-244965.84</v>
      </c>
      <c r="K26" s="8">
        <v>-5083.3599999999997</v>
      </c>
      <c r="L26" s="8">
        <v>2357.98</v>
      </c>
      <c r="M26" s="8">
        <v>-523841.83</v>
      </c>
      <c r="N26" s="8">
        <v>55003.040000000001</v>
      </c>
      <c r="O26" s="8">
        <v>-133249.33999999997</v>
      </c>
      <c r="P26" s="8">
        <v>-55986.240000000005</v>
      </c>
      <c r="Q26" s="8">
        <v>-7506.56</v>
      </c>
      <c r="R26" s="8">
        <v>-580.9</v>
      </c>
      <c r="S26" s="8">
        <v>1764.8899999999999</v>
      </c>
      <c r="T26" s="8">
        <v>-155854.39000000001</v>
      </c>
      <c r="U26" s="8">
        <v>-158984.36999999997</v>
      </c>
      <c r="V26" s="8">
        <f t="shared" si="0"/>
        <v>-1865772.8</v>
      </c>
      <c r="W26" s="8" t="s">
        <v>42</v>
      </c>
      <c r="X26" s="5">
        <v>0.98599999999999999</v>
      </c>
      <c r="Y26" s="8">
        <f t="shared" si="1"/>
        <v>-1839651.9808</v>
      </c>
    </row>
    <row r="27" spans="1:25" ht="14.45" x14ac:dyDescent="0.3">
      <c r="A27" s="1">
        <v>4470151</v>
      </c>
      <c r="B27" s="1" t="s">
        <v>51</v>
      </c>
      <c r="C27" s="8">
        <v>-346949.88</v>
      </c>
      <c r="D27" s="21">
        <v>-293426.40000000002</v>
      </c>
      <c r="E27" s="8">
        <v>-225106.76</v>
      </c>
      <c r="F27" s="8">
        <v>-219186.12999999998</v>
      </c>
      <c r="G27" s="8">
        <v>-229567.56</v>
      </c>
      <c r="H27" s="8">
        <v>-9753.509999999982</v>
      </c>
      <c r="I27" s="8">
        <v>-6106.5399999999981</v>
      </c>
      <c r="J27" s="8">
        <v>33.789999999999964</v>
      </c>
      <c r="K27" s="8">
        <v>-320.91000000000003</v>
      </c>
      <c r="L27" s="8"/>
      <c r="M27" s="8"/>
      <c r="N27" s="8"/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f t="shared" si="0"/>
        <v>-1330383.8999999999</v>
      </c>
      <c r="W27" s="8" t="s">
        <v>42</v>
      </c>
      <c r="X27" s="5">
        <v>0.98599999999999999</v>
      </c>
      <c r="Y27" s="8">
        <f>X27*V27</f>
        <v>-1311758.5253999999</v>
      </c>
    </row>
    <row r="28" spans="1:25" ht="14.45" x14ac:dyDescent="0.3">
      <c r="A28" s="1">
        <v>4470168</v>
      </c>
      <c r="B28" s="1" t="s">
        <v>16</v>
      </c>
      <c r="C28" s="8">
        <v>0</v>
      </c>
      <c r="D28" s="21">
        <v>0</v>
      </c>
      <c r="E28" s="8">
        <v>182.07</v>
      </c>
      <c r="F28" s="8"/>
      <c r="G28" s="8"/>
      <c r="H28" s="8"/>
      <c r="I28" s="8"/>
      <c r="J28" s="8">
        <v>-1.18</v>
      </c>
      <c r="K28" s="8">
        <v>-76.010000000000005</v>
      </c>
      <c r="L28" s="8">
        <v>152.02000000000001</v>
      </c>
      <c r="M28" s="8"/>
      <c r="N28" s="8">
        <v>-152.02000000000001</v>
      </c>
      <c r="O28" s="8">
        <v>0</v>
      </c>
      <c r="P28" s="8">
        <v>0</v>
      </c>
      <c r="Q28" s="8">
        <v>-42.6</v>
      </c>
      <c r="R28" s="8">
        <v>0</v>
      </c>
      <c r="S28" s="8">
        <v>0</v>
      </c>
      <c r="T28" s="8">
        <v>0</v>
      </c>
      <c r="U28" s="8">
        <v>0</v>
      </c>
      <c r="V28" s="8">
        <f t="shared" si="0"/>
        <v>62.279999999999966</v>
      </c>
      <c r="W28" s="8" t="s">
        <v>42</v>
      </c>
      <c r="X28" s="5">
        <v>0.98599999999999999</v>
      </c>
      <c r="Y28" s="8">
        <f t="shared" si="1"/>
        <v>61.408079999999963</v>
      </c>
    </row>
    <row r="29" spans="1:25" ht="14.45" x14ac:dyDescent="0.3">
      <c r="A29" s="1">
        <v>4470170</v>
      </c>
      <c r="B29" s="1" t="s">
        <v>17</v>
      </c>
      <c r="C29" s="8">
        <v>1821.06</v>
      </c>
      <c r="D29" s="21">
        <v>1821.06</v>
      </c>
      <c r="E29" s="8">
        <v>1821.06</v>
      </c>
      <c r="F29" s="8">
        <v>1821.06</v>
      </c>
      <c r="G29" s="8">
        <v>-735.21</v>
      </c>
      <c r="H29" s="8"/>
      <c r="I29" s="8">
        <v>0</v>
      </c>
      <c r="J29" s="8"/>
      <c r="K29" s="8"/>
      <c r="L29" s="8"/>
      <c r="M29" s="8"/>
      <c r="N29" s="8"/>
      <c r="O29" s="8">
        <v>0</v>
      </c>
      <c r="P29" s="8">
        <v>0</v>
      </c>
      <c r="Q29" s="8"/>
      <c r="R29" s="8"/>
      <c r="S29" s="8"/>
      <c r="T29" s="8"/>
      <c r="U29" s="8"/>
      <c r="V29" s="8">
        <f t="shared" si="0"/>
        <v>6549.03</v>
      </c>
      <c r="W29" s="8" t="s">
        <v>42</v>
      </c>
      <c r="X29" s="5">
        <v>0.98599999999999999</v>
      </c>
      <c r="Y29" s="8">
        <f t="shared" si="1"/>
        <v>6457.3435799999997</v>
      </c>
    </row>
    <row r="30" spans="1:25" ht="14.45" x14ac:dyDescent="0.3">
      <c r="A30" s="1">
        <v>4470174</v>
      </c>
      <c r="B30" s="1" t="s">
        <v>30</v>
      </c>
      <c r="C30" s="8"/>
      <c r="D30" s="21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0</v>
      </c>
      <c r="P30" s="8">
        <v>0</v>
      </c>
      <c r="Q30" s="8"/>
      <c r="R30" s="8"/>
      <c r="S30" s="8"/>
      <c r="T30" s="8"/>
      <c r="U30" s="8"/>
      <c r="V30" s="8">
        <f t="shared" si="0"/>
        <v>0</v>
      </c>
      <c r="W30" s="8" t="s">
        <v>42</v>
      </c>
      <c r="X30" s="5">
        <v>0.98599999999999999</v>
      </c>
      <c r="Y30" s="8">
        <f t="shared" si="1"/>
        <v>0</v>
      </c>
    </row>
    <row r="31" spans="1:25" ht="14.45" x14ac:dyDescent="0.3">
      <c r="A31" s="1">
        <v>4470204</v>
      </c>
      <c r="B31" s="1" t="s">
        <v>18</v>
      </c>
      <c r="C31" s="8"/>
      <c r="D31" s="21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0</v>
      </c>
      <c r="P31" s="8">
        <v>0</v>
      </c>
      <c r="Q31" s="8"/>
      <c r="R31" s="8"/>
      <c r="S31" s="8"/>
      <c r="T31" s="8"/>
      <c r="U31" s="8"/>
      <c r="V31" s="8">
        <f t="shared" si="0"/>
        <v>0</v>
      </c>
      <c r="W31" s="8" t="s">
        <v>42</v>
      </c>
      <c r="X31" s="5">
        <v>0.98599999999999999</v>
      </c>
      <c r="Y31" s="8">
        <f t="shared" si="1"/>
        <v>0</v>
      </c>
    </row>
    <row r="32" spans="1:25" ht="14.45" x14ac:dyDescent="0.3">
      <c r="A32" s="1">
        <v>4470206</v>
      </c>
      <c r="B32" s="1" t="s">
        <v>31</v>
      </c>
      <c r="C32" s="8">
        <v>-1955.1300000000003</v>
      </c>
      <c r="D32" s="21">
        <v>-3812.7300000000005</v>
      </c>
      <c r="E32" s="8">
        <v>-4715.09</v>
      </c>
      <c r="F32" s="8">
        <v>-3907.9</v>
      </c>
      <c r="G32" s="8">
        <v>-6161.08</v>
      </c>
      <c r="H32" s="8">
        <v>-24279.200000000001</v>
      </c>
      <c r="I32" s="8">
        <v>-55693.22</v>
      </c>
      <c r="J32" s="8">
        <v>-52641.67</v>
      </c>
      <c r="K32" s="8">
        <v>-13718.94</v>
      </c>
      <c r="L32" s="8">
        <v>-15257.29</v>
      </c>
      <c r="M32" s="8">
        <v>-33887.22</v>
      </c>
      <c r="N32" s="8">
        <v>-24956.880000000001</v>
      </c>
      <c r="O32" s="8">
        <v>-8435.2799999999988</v>
      </c>
      <c r="P32" s="8">
        <v>-5854.3</v>
      </c>
      <c r="Q32" s="8">
        <v>-7626.920000000001</v>
      </c>
      <c r="R32" s="8">
        <v>-3561.4199999999992</v>
      </c>
      <c r="S32" s="8">
        <v>-13239.410000000002</v>
      </c>
      <c r="T32" s="8">
        <v>-24037.1</v>
      </c>
      <c r="U32" s="8">
        <v>-54362.69</v>
      </c>
      <c r="V32" s="8">
        <f t="shared" si="0"/>
        <v>-358103.47</v>
      </c>
      <c r="W32" s="8" t="s">
        <v>42</v>
      </c>
      <c r="X32" s="5">
        <v>0.98599999999999999</v>
      </c>
      <c r="Y32" s="8">
        <f t="shared" si="1"/>
        <v>-353090.02141999995</v>
      </c>
    </row>
    <row r="33" spans="1:25" ht="14.45" x14ac:dyDescent="0.3">
      <c r="A33" s="1">
        <v>4470209</v>
      </c>
      <c r="B33" s="1" t="s">
        <v>32</v>
      </c>
      <c r="C33" s="8">
        <v>11024.51</v>
      </c>
      <c r="D33" s="21">
        <v>19862.5</v>
      </c>
      <c r="E33" s="8">
        <v>19158.09</v>
      </c>
      <c r="F33" s="8">
        <v>13792.22</v>
      </c>
      <c r="G33" s="8">
        <v>29758.15</v>
      </c>
      <c r="H33" s="8">
        <v>171628.94</v>
      </c>
      <c r="I33" s="8">
        <v>413517.21</v>
      </c>
      <c r="J33" s="8">
        <v>284993.57</v>
      </c>
      <c r="K33" s="8">
        <v>66819.91</v>
      </c>
      <c r="L33" s="8">
        <v>84183.19</v>
      </c>
      <c r="M33" s="8">
        <v>260370.04</v>
      </c>
      <c r="N33" s="8">
        <v>224916.61</v>
      </c>
      <c r="O33" s="8">
        <v>68037.599999999991</v>
      </c>
      <c r="P33" s="8">
        <v>19270.430000000008</v>
      </c>
      <c r="Q33" s="8">
        <v>27622.899999999994</v>
      </c>
      <c r="R33" s="8">
        <v>13680.720000000001</v>
      </c>
      <c r="S33" s="8">
        <v>56492.68</v>
      </c>
      <c r="T33" s="8">
        <v>131019.84999999999</v>
      </c>
      <c r="U33" s="8">
        <v>351392.51</v>
      </c>
      <c r="V33" s="8">
        <f t="shared" si="0"/>
        <v>2267541.6300000004</v>
      </c>
      <c r="W33" s="8" t="s">
        <v>42</v>
      </c>
      <c r="X33" s="5">
        <v>0.98599999999999999</v>
      </c>
      <c r="Y33" s="8">
        <f t="shared" si="1"/>
        <v>2235796.0471800002</v>
      </c>
    </row>
    <row r="34" spans="1:25" ht="14.45" x14ac:dyDescent="0.3">
      <c r="A34" s="1">
        <v>4470214</v>
      </c>
      <c r="B34" s="1" t="s">
        <v>33</v>
      </c>
      <c r="C34" s="8">
        <v>-4.03</v>
      </c>
      <c r="D34" s="21">
        <v>-4492.8</v>
      </c>
      <c r="E34" s="8">
        <v>-4.17</v>
      </c>
      <c r="F34" s="8">
        <v>-54.53</v>
      </c>
      <c r="G34" s="8">
        <v>-22.86</v>
      </c>
      <c r="H34" s="8">
        <v>-16.010000000000002</v>
      </c>
      <c r="I34" s="8">
        <v>-2266.9</v>
      </c>
      <c r="J34" s="8">
        <v>-51918.71</v>
      </c>
      <c r="K34" s="8">
        <v>-25484.3</v>
      </c>
      <c r="L34" s="8">
        <v>-8.32</v>
      </c>
      <c r="M34" s="8">
        <v>-139.84</v>
      </c>
      <c r="N34" s="8">
        <v>-10.73</v>
      </c>
      <c r="O34" s="8">
        <v>48394.340000000004</v>
      </c>
      <c r="P34" s="8">
        <v>-1.24</v>
      </c>
      <c r="Q34" s="8">
        <v>-16.07</v>
      </c>
      <c r="R34" s="8">
        <v>-2.5799999999999983</v>
      </c>
      <c r="S34" s="8">
        <v>-3.8699999999999997</v>
      </c>
      <c r="T34" s="8">
        <v>-12.779999999999992</v>
      </c>
      <c r="U34" s="8">
        <v>-1.7199999999999847</v>
      </c>
      <c r="V34" s="8">
        <f t="shared" si="0"/>
        <v>-36067.119999999995</v>
      </c>
      <c r="W34" s="8" t="s">
        <v>42</v>
      </c>
      <c r="X34" s="5">
        <v>0.98599999999999999</v>
      </c>
      <c r="Y34" s="8">
        <f t="shared" si="1"/>
        <v>-35562.180319999992</v>
      </c>
    </row>
    <row r="35" spans="1:25" ht="14.45" x14ac:dyDescent="0.3">
      <c r="A35" s="1">
        <v>4470215</v>
      </c>
      <c r="B35" s="1" t="s">
        <v>57</v>
      </c>
      <c r="C35" s="8">
        <v>3.45</v>
      </c>
      <c r="D35" s="21">
        <v>3760.39</v>
      </c>
      <c r="E35" s="8">
        <v>-50.32</v>
      </c>
      <c r="F35" s="8">
        <v>34.61</v>
      </c>
      <c r="G35" s="8">
        <v>-35.33</v>
      </c>
      <c r="H35" s="8">
        <v>2.65</v>
      </c>
      <c r="I35" s="8" t="s">
        <v>54</v>
      </c>
      <c r="J35" s="8">
        <v>24632.83</v>
      </c>
      <c r="K35" s="8">
        <v>3.59</v>
      </c>
      <c r="L35" s="8">
        <v>-76.78</v>
      </c>
      <c r="M35" s="8">
        <v>49.87</v>
      </c>
      <c r="N35" s="8">
        <v>1.34</v>
      </c>
      <c r="O35" s="8" t="s">
        <v>55</v>
      </c>
      <c r="P35" s="8">
        <v>-2757.37</v>
      </c>
      <c r="Q35" s="8">
        <v>14.78</v>
      </c>
      <c r="R35" s="8">
        <v>-674.86</v>
      </c>
      <c r="S35" s="8">
        <v>-605.93000000000006</v>
      </c>
      <c r="T35" s="8">
        <v>4.2399999999999993</v>
      </c>
      <c r="U35" s="8">
        <v>0.56999999999999984</v>
      </c>
      <c r="V35" s="8">
        <f t="shared" si="0"/>
        <v>24307.730000000003</v>
      </c>
      <c r="W35" s="8" t="s">
        <v>42</v>
      </c>
      <c r="X35" s="5">
        <v>0.98599999999999999</v>
      </c>
      <c r="Y35" s="8">
        <f t="shared" si="1"/>
        <v>23967.421780000004</v>
      </c>
    </row>
    <row r="36" spans="1:25" ht="14.45" x14ac:dyDescent="0.3">
      <c r="A36" s="1">
        <v>4470220</v>
      </c>
      <c r="B36" s="1" t="s">
        <v>34</v>
      </c>
      <c r="C36" s="8">
        <v>0</v>
      </c>
      <c r="D36" s="21">
        <v>0</v>
      </c>
      <c r="E36" s="8">
        <v>-1743.26</v>
      </c>
      <c r="F36" s="8">
        <v>22.52</v>
      </c>
      <c r="G36" s="8">
        <v>-4787.6099999999997</v>
      </c>
      <c r="H36" s="8">
        <v>-75.569999999999993</v>
      </c>
      <c r="I36" s="8">
        <v>-14554.09</v>
      </c>
      <c r="J36" s="8">
        <v>-13446.61</v>
      </c>
      <c r="K36" s="8">
        <v>-14955.24</v>
      </c>
      <c r="L36" s="8">
        <v>-3562.84</v>
      </c>
      <c r="M36" s="8">
        <v>-36216.75</v>
      </c>
      <c r="N36" s="8">
        <v>-2622.92</v>
      </c>
      <c r="O36" s="8">
        <v>20888.559999999998</v>
      </c>
      <c r="P36" s="8">
        <v>-1025.100000000001</v>
      </c>
      <c r="Q36" s="8">
        <v>-3131.179999999998</v>
      </c>
      <c r="R36" s="8">
        <v>-76.169999999994616</v>
      </c>
      <c r="S36" s="8">
        <v>-6504.4300000000012</v>
      </c>
      <c r="T36" s="8">
        <v>-1735.4099999999999</v>
      </c>
      <c r="U36" s="8">
        <v>-20673.190000000002</v>
      </c>
      <c r="V36" s="8">
        <f t="shared" si="0"/>
        <v>-104199.29000000001</v>
      </c>
      <c r="W36" s="8" t="s">
        <v>42</v>
      </c>
      <c r="X36" s="5">
        <v>0.98599999999999999</v>
      </c>
      <c r="Y36" s="8">
        <f t="shared" si="1"/>
        <v>-102740.49994000001</v>
      </c>
    </row>
    <row r="37" spans="1:25" ht="14.45" x14ac:dyDescent="0.3">
      <c r="A37" s="1">
        <v>4470221</v>
      </c>
      <c r="B37" s="1" t="s">
        <v>35</v>
      </c>
      <c r="C37" s="8">
        <v>-328.61999999999944</v>
      </c>
      <c r="D37" s="21">
        <v>-701.73999999999978</v>
      </c>
      <c r="E37" s="8">
        <v>-517.67999999999995</v>
      </c>
      <c r="F37" s="8">
        <v>-26.18</v>
      </c>
      <c r="G37" s="8">
        <v>-811.95</v>
      </c>
      <c r="H37" s="8">
        <v>-1479.53</v>
      </c>
      <c r="I37" s="8">
        <v>-2520.39</v>
      </c>
      <c r="J37" s="8">
        <v>-1196.47</v>
      </c>
      <c r="K37" s="8">
        <v>-422.24</v>
      </c>
      <c r="L37" s="8">
        <v>-275.17</v>
      </c>
      <c r="M37" s="8">
        <v>-423.03</v>
      </c>
      <c r="N37" s="8">
        <v>-205.27</v>
      </c>
      <c r="O37" s="8">
        <v>3594.1399999999994</v>
      </c>
      <c r="P37" s="8">
        <v>0</v>
      </c>
      <c r="Q37" s="8">
        <v>-236.23000000000002</v>
      </c>
      <c r="R37" s="8">
        <v>-84.599999999999909</v>
      </c>
      <c r="S37" s="8">
        <v>291.29999999999995</v>
      </c>
      <c r="T37" s="8">
        <v>-1.3099999999999952</v>
      </c>
      <c r="U37" s="8">
        <v>-248.19999999999987</v>
      </c>
      <c r="V37" s="8">
        <f t="shared" si="0"/>
        <v>-5593.1699999999992</v>
      </c>
      <c r="W37" s="8" t="s">
        <v>42</v>
      </c>
      <c r="X37" s="5">
        <v>0.98599999999999999</v>
      </c>
      <c r="Y37" s="8">
        <f t="shared" si="1"/>
        <v>-5514.8656199999987</v>
      </c>
    </row>
    <row r="38" spans="1:25" ht="14.45" x14ac:dyDescent="0.3">
      <c r="A38" s="1">
        <v>4470222</v>
      </c>
      <c r="B38" s="1" t="s">
        <v>19</v>
      </c>
      <c r="C38" s="8">
        <v>-27448.02</v>
      </c>
      <c r="D38" s="21">
        <v>-27448.21</v>
      </c>
      <c r="E38" s="8">
        <v>-27448.02</v>
      </c>
      <c r="F38" s="8">
        <v>-27448.2</v>
      </c>
      <c r="G38" s="8">
        <v>-27448.02</v>
      </c>
      <c r="H38" s="8">
        <v>-27448.2</v>
      </c>
      <c r="I38" s="8">
        <v>-27448.02</v>
      </c>
      <c r="J38" s="8">
        <v>-27448.02</v>
      </c>
      <c r="K38" s="8">
        <v>-27448.2</v>
      </c>
      <c r="L38" s="8">
        <v>-27448.02</v>
      </c>
      <c r="M38" s="8">
        <v>-27448.2</v>
      </c>
      <c r="N38" s="8">
        <v>-27448.02</v>
      </c>
      <c r="O38" s="8">
        <v>329377.15000000002</v>
      </c>
      <c r="P38" s="8">
        <v>-27448.12</v>
      </c>
      <c r="Q38" s="8">
        <v>27448.12</v>
      </c>
      <c r="R38" s="8">
        <v>0</v>
      </c>
      <c r="S38" s="8">
        <v>0</v>
      </c>
      <c r="T38" s="8">
        <v>0.14999999999781721</v>
      </c>
      <c r="U38" s="8">
        <v>0</v>
      </c>
      <c r="V38" s="8">
        <f t="shared" si="0"/>
        <v>0.14999999999781721</v>
      </c>
      <c r="W38" s="8" t="s">
        <v>42</v>
      </c>
      <c r="X38" s="5">
        <v>0.98599999999999999</v>
      </c>
      <c r="Y38" s="8">
        <f t="shared" si="1"/>
        <v>0.14789999999784778</v>
      </c>
    </row>
    <row r="39" spans="1:25" ht="14.45" x14ac:dyDescent="0.3">
      <c r="A39" s="1">
        <v>5550039</v>
      </c>
      <c r="B39" s="1" t="s">
        <v>36</v>
      </c>
      <c r="C39" s="8">
        <v>99.57</v>
      </c>
      <c r="D39" s="21">
        <v>193</v>
      </c>
      <c r="E39" s="8">
        <v>-59.69</v>
      </c>
      <c r="F39" s="8">
        <v>74.03</v>
      </c>
      <c r="G39" s="8">
        <v>-476</v>
      </c>
      <c r="H39" s="8">
        <v>-526.09</v>
      </c>
      <c r="I39" s="8">
        <v>-1966.67</v>
      </c>
      <c r="J39" s="8">
        <v>-2125.38</v>
      </c>
      <c r="K39" s="8">
        <v>-553.1</v>
      </c>
      <c r="L39" s="8">
        <v>-3854.99</v>
      </c>
      <c r="M39" s="8">
        <v>-4635.12</v>
      </c>
      <c r="N39" s="8">
        <v>-2707.22</v>
      </c>
      <c r="O39" s="8">
        <v>-821.2199999999998</v>
      </c>
      <c r="P39" s="8">
        <v>-82.61</v>
      </c>
      <c r="Q39" s="8">
        <v>-54.000000000000014</v>
      </c>
      <c r="R39" s="8">
        <v>91.04</v>
      </c>
      <c r="S39" s="8">
        <v>1358.9</v>
      </c>
      <c r="T39" s="8">
        <v>1060.8899999999999</v>
      </c>
      <c r="U39" s="8">
        <v>3216.04</v>
      </c>
      <c r="V39" s="8">
        <f t="shared" si="0"/>
        <v>-11768.620000000003</v>
      </c>
      <c r="W39" s="8" t="s">
        <v>42</v>
      </c>
      <c r="X39" s="5">
        <v>0.98599999999999999</v>
      </c>
      <c r="Y39" s="8">
        <f t="shared" si="1"/>
        <v>-11603.859320000003</v>
      </c>
    </row>
    <row r="40" spans="1:25" ht="14.45" x14ac:dyDescent="0.3">
      <c r="A40" s="1">
        <v>5550088</v>
      </c>
      <c r="B40" s="1" t="s">
        <v>20</v>
      </c>
      <c r="C40" s="8"/>
      <c r="D40" s="21"/>
      <c r="E40" s="8"/>
      <c r="F40" s="8"/>
      <c r="G40" s="8"/>
      <c r="H40" s="8"/>
      <c r="I40" s="8"/>
      <c r="J40" s="8"/>
      <c r="K40" s="8"/>
      <c r="L40" s="8"/>
      <c r="M40" s="8">
        <v>0</v>
      </c>
      <c r="N40" s="8">
        <v>0</v>
      </c>
      <c r="O40" s="8">
        <v>0</v>
      </c>
      <c r="P40" s="8">
        <v>0</v>
      </c>
      <c r="Q40" s="8"/>
      <c r="R40" s="8"/>
      <c r="S40" s="8"/>
      <c r="T40" s="8"/>
      <c r="U40" s="8"/>
      <c r="V40" s="8">
        <f t="shared" si="0"/>
        <v>0</v>
      </c>
      <c r="W40" s="8" t="s">
        <v>47</v>
      </c>
      <c r="X40" s="5">
        <v>0.98499999999999999</v>
      </c>
      <c r="Y40" s="8">
        <f t="shared" si="1"/>
        <v>0</v>
      </c>
    </row>
    <row r="41" spans="1:25" ht="14.45" x14ac:dyDescent="0.3">
      <c r="A41" s="1">
        <v>5550099</v>
      </c>
      <c r="B41" s="1" t="s">
        <v>21</v>
      </c>
      <c r="C41" s="8">
        <v>1157.2599999999998</v>
      </c>
      <c r="D41" s="21">
        <v>363.31999999999994</v>
      </c>
      <c r="E41" s="8">
        <v>-145.54</v>
      </c>
      <c r="F41" s="8">
        <v>3.24</v>
      </c>
      <c r="G41" s="8">
        <v>49.06</v>
      </c>
      <c r="H41" s="8">
        <v>19.809999999999999</v>
      </c>
      <c r="I41" s="8"/>
      <c r="J41" s="8"/>
      <c r="K41" s="8">
        <v>1.0900000000000001</v>
      </c>
      <c r="L41" s="8">
        <v>4.7</v>
      </c>
      <c r="M41" s="8">
        <v>-863.19</v>
      </c>
      <c r="N41" s="8">
        <v>6.09</v>
      </c>
      <c r="O41" s="8">
        <v>0</v>
      </c>
      <c r="P41" s="8">
        <v>-2.96</v>
      </c>
      <c r="Q41" s="8">
        <v>-2597.3700000000003</v>
      </c>
      <c r="R41" s="8">
        <v>0</v>
      </c>
      <c r="S41" s="8">
        <v>0</v>
      </c>
      <c r="T41" s="8">
        <v>0</v>
      </c>
      <c r="U41" s="8">
        <v>0</v>
      </c>
      <c r="V41" s="8">
        <f t="shared" si="0"/>
        <v>-2004.4900000000007</v>
      </c>
      <c r="W41" s="8" t="s">
        <v>42</v>
      </c>
      <c r="X41" s="5">
        <v>0.98599999999999999</v>
      </c>
      <c r="Y41" s="8">
        <f t="shared" si="1"/>
        <v>-1976.4271400000007</v>
      </c>
    </row>
    <row r="42" spans="1:25" ht="14.45" x14ac:dyDescent="0.3">
      <c r="A42" s="1">
        <v>5550100</v>
      </c>
      <c r="B42" s="1" t="s">
        <v>22</v>
      </c>
      <c r="C42" s="8">
        <v>584.89999999999964</v>
      </c>
      <c r="D42" s="21">
        <v>584.91999999999962</v>
      </c>
      <c r="E42" s="8">
        <v>584.91999999999996</v>
      </c>
      <c r="F42" s="8">
        <v>584.91999999999996</v>
      </c>
      <c r="G42" s="8">
        <v>584.91999999999996</v>
      </c>
      <c r="H42" s="8">
        <v>0</v>
      </c>
      <c r="I42" s="8"/>
      <c r="J42" s="8"/>
      <c r="K42" s="8"/>
      <c r="L42" s="8"/>
      <c r="M42" s="8"/>
      <c r="N42" s="8"/>
      <c r="O42" s="8">
        <v>0</v>
      </c>
      <c r="P42" s="8">
        <v>0</v>
      </c>
      <c r="Q42" s="8"/>
      <c r="R42" s="8"/>
      <c r="S42" s="8"/>
      <c r="T42" s="8"/>
      <c r="U42" s="8"/>
      <c r="V42" s="8">
        <f t="shared" si="0"/>
        <v>2924.5799999999995</v>
      </c>
      <c r="W42" s="8" t="s">
        <v>47</v>
      </c>
      <c r="X42" s="5">
        <v>0.98599999999999999</v>
      </c>
      <c r="Y42" s="8">
        <f t="shared" si="1"/>
        <v>2883.6358799999994</v>
      </c>
    </row>
    <row r="43" spans="1:25" ht="14.45" x14ac:dyDescent="0.3">
      <c r="A43" s="1">
        <v>5550107</v>
      </c>
      <c r="B43" s="1" t="s">
        <v>23</v>
      </c>
      <c r="C43" s="8">
        <v>258332.28</v>
      </c>
      <c r="D43" s="21">
        <v>-258332.28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0</v>
      </c>
      <c r="P43" s="8">
        <v>0</v>
      </c>
      <c r="Q43" s="8"/>
      <c r="R43" s="8"/>
      <c r="S43" s="8"/>
      <c r="T43" s="8"/>
      <c r="U43" s="8"/>
      <c r="V43" s="8">
        <f t="shared" si="0"/>
        <v>0</v>
      </c>
      <c r="W43" s="8" t="s">
        <v>42</v>
      </c>
      <c r="X43" s="5">
        <v>0.98599999999999999</v>
      </c>
      <c r="Y43" s="8">
        <f t="shared" si="1"/>
        <v>0</v>
      </c>
    </row>
    <row r="44" spans="1:25" ht="14.45" x14ac:dyDescent="0.3">
      <c r="A44" s="1">
        <v>5570007</v>
      </c>
      <c r="B44" s="1" t="s">
        <v>58</v>
      </c>
      <c r="C44" s="8">
        <v>254.06</v>
      </c>
      <c r="D44" s="21">
        <v>19.25</v>
      </c>
      <c r="E44" s="8">
        <v>23.64</v>
      </c>
      <c r="F44" s="8">
        <v>1101.67</v>
      </c>
      <c r="G44" s="8">
        <v>16.37</v>
      </c>
      <c r="H44" s="8">
        <v>120.3</v>
      </c>
      <c r="I44" s="8">
        <v>3153.21</v>
      </c>
      <c r="J44" s="8">
        <v>47260.06</v>
      </c>
      <c r="K44" s="8">
        <v>70.42</v>
      </c>
      <c r="L44" s="8">
        <v>1650.38</v>
      </c>
      <c r="M44" s="8">
        <v>43.47</v>
      </c>
      <c r="N44" s="8">
        <v>3359.28</v>
      </c>
      <c r="O44" s="8">
        <v>257.47000000000003</v>
      </c>
      <c r="P44" s="8">
        <v>40.86</v>
      </c>
      <c r="Q44" s="8">
        <v>19528.8</v>
      </c>
      <c r="R44" s="8">
        <v>1767.0400000000002</v>
      </c>
      <c r="S44" s="8">
        <v>22.23</v>
      </c>
      <c r="T44" s="8">
        <v>17.059999999999999</v>
      </c>
      <c r="U44" s="8">
        <v>8109.67</v>
      </c>
      <c r="V44" s="8">
        <f>SUM(C44:U44)</f>
        <v>86815.239999999976</v>
      </c>
      <c r="W44" s="8" t="s">
        <v>42</v>
      </c>
      <c r="X44" s="5">
        <v>0.98599999999999999</v>
      </c>
      <c r="Y44" s="8">
        <f t="shared" ref="Y44" si="2">X44*V44</f>
        <v>85599.82663999997</v>
      </c>
    </row>
    <row r="45" spans="1:25" ht="14.45" x14ac:dyDescent="0.3">
      <c r="A45" s="1">
        <v>5614000</v>
      </c>
      <c r="B45" s="1" t="s">
        <v>37</v>
      </c>
      <c r="C45" s="8">
        <v>2770.41</v>
      </c>
      <c r="D45" s="21">
        <v>5371.96</v>
      </c>
      <c r="E45" s="8">
        <v>5693.97</v>
      </c>
      <c r="F45" s="8">
        <v>4327.91</v>
      </c>
      <c r="G45" s="8">
        <v>6774.86</v>
      </c>
      <c r="H45" s="8">
        <v>18437.12</v>
      </c>
      <c r="I45" s="8">
        <v>26264.240000000002</v>
      </c>
      <c r="J45" s="8">
        <v>28351.4</v>
      </c>
      <c r="K45" s="8">
        <v>7392.87</v>
      </c>
      <c r="L45" s="8">
        <v>8329.6299999999992</v>
      </c>
      <c r="M45" s="8">
        <v>29156.95</v>
      </c>
      <c r="N45" s="8">
        <v>20190.77</v>
      </c>
      <c r="O45" s="8">
        <v>8338.89</v>
      </c>
      <c r="P45" s="8">
        <v>4668.7000000000007</v>
      </c>
      <c r="Q45" s="8">
        <v>7148.6100000000006</v>
      </c>
      <c r="R45" s="8">
        <v>3429.0399999999981</v>
      </c>
      <c r="S45" s="8">
        <v>12791.97</v>
      </c>
      <c r="T45" s="8">
        <v>18788.190000000002</v>
      </c>
      <c r="U45" s="8">
        <v>29411.449999999997</v>
      </c>
      <c r="V45" s="8">
        <f t="shared" si="0"/>
        <v>247638.94</v>
      </c>
      <c r="W45" s="8" t="s">
        <v>42</v>
      </c>
      <c r="X45" s="5">
        <v>0.98599999999999999</v>
      </c>
      <c r="Y45" s="8">
        <f t="shared" ref="Y45" si="3">X45*V45</f>
        <v>244171.99484</v>
      </c>
    </row>
    <row r="46" spans="1:25" ht="14.45" x14ac:dyDescent="0.3">
      <c r="A46" s="1">
        <v>5618000</v>
      </c>
      <c r="B46" s="1" t="s">
        <v>38</v>
      </c>
      <c r="C46" s="8">
        <v>1238.7499999999998</v>
      </c>
      <c r="D46" s="21">
        <v>1335.04</v>
      </c>
      <c r="E46" s="8">
        <v>1368.16</v>
      </c>
      <c r="F46" s="8">
        <v>968.33</v>
      </c>
      <c r="G46" s="8">
        <v>1675.69</v>
      </c>
      <c r="H46" s="8">
        <v>4699.55</v>
      </c>
      <c r="I46" s="8">
        <v>6443.25</v>
      </c>
      <c r="J46" s="8">
        <v>7049.55</v>
      </c>
      <c r="K46" s="8">
        <v>1547.51</v>
      </c>
      <c r="L46" s="8">
        <v>2079.9499999999998</v>
      </c>
      <c r="M46" s="8">
        <v>7475.48</v>
      </c>
      <c r="N46" s="8">
        <v>4807.3999999999996</v>
      </c>
      <c r="O46" s="8">
        <v>5455.04</v>
      </c>
      <c r="P46" s="8">
        <v>1116.7500000000002</v>
      </c>
      <c r="Q46" s="8">
        <v>1712.8899999999994</v>
      </c>
      <c r="R46" s="8">
        <v>782.26999999999953</v>
      </c>
      <c r="S46" s="8">
        <v>4300.68</v>
      </c>
      <c r="T46" s="8">
        <v>5933.2100000000009</v>
      </c>
      <c r="U46" s="8">
        <v>8863.3199999999979</v>
      </c>
      <c r="V46" s="8">
        <f t="shared" si="0"/>
        <v>68852.819999999992</v>
      </c>
      <c r="W46" s="9" t="s">
        <v>42</v>
      </c>
      <c r="X46" s="5">
        <v>0.98599999999999999</v>
      </c>
      <c r="Y46" s="8">
        <f t="shared" si="1"/>
        <v>67888.880519999992</v>
      </c>
    </row>
    <row r="47" spans="1:25" ht="14.45" x14ac:dyDescent="0.3">
      <c r="A47" s="3">
        <v>5757000</v>
      </c>
      <c r="B47" s="3" t="s">
        <v>39</v>
      </c>
      <c r="C47" s="10">
        <v>2269.54</v>
      </c>
      <c r="D47" s="22">
        <v>4483.8399999999992</v>
      </c>
      <c r="E47" s="10">
        <v>4702.96</v>
      </c>
      <c r="F47" s="10">
        <v>3395.87</v>
      </c>
      <c r="G47" s="10">
        <v>5751.08</v>
      </c>
      <c r="H47" s="10">
        <v>17133.900000000001</v>
      </c>
      <c r="I47" s="10">
        <v>25412.5</v>
      </c>
      <c r="J47" s="10">
        <v>25483.51</v>
      </c>
      <c r="K47" s="10">
        <v>5804.09</v>
      </c>
      <c r="L47" s="10">
        <v>7440.66</v>
      </c>
      <c r="M47" s="10">
        <v>29282.35</v>
      </c>
      <c r="N47" s="10">
        <v>18180.47</v>
      </c>
      <c r="O47" s="10">
        <v>6988.0099999999984</v>
      </c>
      <c r="P47" s="10">
        <v>4223.46</v>
      </c>
      <c r="Q47" s="10">
        <v>6184.32</v>
      </c>
      <c r="R47" s="10">
        <v>2816.8700000000013</v>
      </c>
      <c r="S47" s="10">
        <v>12689.529999999997</v>
      </c>
      <c r="T47" s="10">
        <v>18975.509999999998</v>
      </c>
      <c r="U47" s="10">
        <v>30489.320000000007</v>
      </c>
      <c r="V47" s="10">
        <f t="shared" si="0"/>
        <v>231707.79</v>
      </c>
      <c r="W47" s="10" t="s">
        <v>42</v>
      </c>
      <c r="X47" s="11">
        <v>0.98599999999999999</v>
      </c>
      <c r="Y47" s="8">
        <f t="shared" si="1"/>
        <v>228463.88094</v>
      </c>
    </row>
    <row r="48" spans="1:25" ht="7.5" customHeight="1" x14ac:dyDescent="0.3">
      <c r="D48" s="23"/>
      <c r="W48" s="8"/>
      <c r="Y48" s="8"/>
    </row>
    <row r="49" spans="1:27" ht="16.149999999999999" x14ac:dyDescent="0.35">
      <c r="A49" s="4"/>
      <c r="C49" s="12"/>
      <c r="D49" s="2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4"/>
      <c r="Y49" s="15"/>
      <c r="Z49" s="16"/>
      <c r="AA49" s="16"/>
    </row>
    <row r="50" spans="1:27" ht="13.5" customHeight="1" x14ac:dyDescent="0.3">
      <c r="A50" s="4"/>
      <c r="W50" s="8"/>
      <c r="Y50" s="8"/>
    </row>
    <row r="51" spans="1:27" ht="14.45" x14ac:dyDescent="0.3">
      <c r="A51" s="4" t="s">
        <v>60</v>
      </c>
      <c r="C51" s="12">
        <f t="shared" ref="C51:D51" si="4">SUM(C6:C47)</f>
        <v>-140173.0999999996</v>
      </c>
      <c r="D51" s="12">
        <f t="shared" si="4"/>
        <v>-148532.18999999875</v>
      </c>
      <c r="E51" s="12">
        <f>SUM(E6:E47)</f>
        <v>-352952.91000000003</v>
      </c>
      <c r="F51" s="12">
        <f t="shared" ref="F51:U51" si="5">SUM(F6:F47)</f>
        <v>-265166.16000000009</v>
      </c>
      <c r="G51" s="12">
        <f t="shared" si="5"/>
        <v>-267657.88000000006</v>
      </c>
      <c r="H51" s="12">
        <f t="shared" si="5"/>
        <v>-1495812.96</v>
      </c>
      <c r="I51" s="12">
        <f t="shared" si="5"/>
        <v>-2395991.5199999991</v>
      </c>
      <c r="J51" s="12">
        <f t="shared" si="5"/>
        <v>-1351381.5599999991</v>
      </c>
      <c r="K51" s="12">
        <f t="shared" si="5"/>
        <v>-722214.01999999979</v>
      </c>
      <c r="L51" s="12">
        <f t="shared" si="5"/>
        <v>-622285.62000000011</v>
      </c>
      <c r="M51" s="12">
        <f t="shared" si="5"/>
        <v>-2125330.6199999996</v>
      </c>
      <c r="N51" s="12">
        <f t="shared" si="5"/>
        <v>-1212952.1600000004</v>
      </c>
      <c r="O51" s="12">
        <f t="shared" si="5"/>
        <v>72208.550000000105</v>
      </c>
      <c r="P51" s="12">
        <f t="shared" si="5"/>
        <v>-242284.69000000189</v>
      </c>
      <c r="Q51" s="12">
        <f t="shared" si="5"/>
        <v>-345022.1800000025</v>
      </c>
      <c r="R51" s="12">
        <f t="shared" si="5"/>
        <v>-167179.93999999785</v>
      </c>
      <c r="S51" s="12">
        <f t="shared" si="5"/>
        <v>-671103.83999999985</v>
      </c>
      <c r="T51" s="12">
        <f t="shared" si="5"/>
        <v>-948509.58999999915</v>
      </c>
      <c r="U51" s="12">
        <f t="shared" si="5"/>
        <v>-2332869.0400000005</v>
      </c>
      <c r="V51" s="12">
        <f>SUM(V6:V47)</f>
        <v>-15735211.429999998</v>
      </c>
      <c r="Y51" s="12">
        <f>SUM(Y6:Y47)</f>
        <v>-15511285.146430003</v>
      </c>
    </row>
    <row r="52" spans="1:27" x14ac:dyDescent="0.25">
      <c r="A52" s="1" t="s">
        <v>49</v>
      </c>
      <c r="C52" s="17">
        <v>60514</v>
      </c>
      <c r="D52" s="17">
        <v>76224</v>
      </c>
      <c r="E52" s="17">
        <v>87025</v>
      </c>
      <c r="F52" s="17">
        <v>82775</v>
      </c>
      <c r="G52" s="17">
        <v>137966</v>
      </c>
      <c r="H52" s="17">
        <v>463137</v>
      </c>
      <c r="I52" s="17">
        <v>584493</v>
      </c>
      <c r="J52" s="17">
        <v>534162</v>
      </c>
      <c r="K52" s="17">
        <v>152359</v>
      </c>
      <c r="L52" s="17">
        <v>218632</v>
      </c>
      <c r="M52" s="17">
        <v>808243</v>
      </c>
      <c r="N52" s="17">
        <v>390807</v>
      </c>
      <c r="O52" s="17">
        <v>125452</v>
      </c>
      <c r="P52" s="17">
        <v>76628</v>
      </c>
      <c r="Q52" s="17">
        <v>121436</v>
      </c>
      <c r="R52" s="17">
        <v>70689</v>
      </c>
      <c r="S52" s="17">
        <v>302148</v>
      </c>
      <c r="T52" s="17">
        <v>401225</v>
      </c>
      <c r="U52" s="17">
        <v>609417</v>
      </c>
      <c r="V52" s="12">
        <f>SUM(C52:U52)</f>
        <v>5303332</v>
      </c>
      <c r="Y52" s="12">
        <f>V52</f>
        <v>5303332</v>
      </c>
    </row>
    <row r="53" spans="1:27" ht="18" customHeight="1" x14ac:dyDescent="0.25">
      <c r="A53" s="4" t="s">
        <v>53</v>
      </c>
      <c r="C53" s="2">
        <v>-138175.74909293963</v>
      </c>
      <c r="D53" s="2">
        <v>-146415.72896415021</v>
      </c>
      <c r="E53" s="2">
        <v>-347933</v>
      </c>
      <c r="F53" s="2">
        <v>-261395</v>
      </c>
      <c r="G53" s="2">
        <v>-263851</v>
      </c>
      <c r="H53" s="2">
        <v>-1474538</v>
      </c>
      <c r="I53" s="2">
        <v>-2361913</v>
      </c>
      <c r="J53" s="2">
        <v>-1332161</v>
      </c>
      <c r="K53" s="2">
        <v>-711942</v>
      </c>
      <c r="L53" s="2">
        <v>-613435</v>
      </c>
      <c r="M53" s="2">
        <v>-2095102</v>
      </c>
      <c r="N53" s="2">
        <v>-1195700</v>
      </c>
      <c r="O53" s="2">
        <v>71182</v>
      </c>
      <c r="P53" s="2">
        <v>-238839</v>
      </c>
      <c r="Q53" s="2">
        <v>-340105.89888630225</v>
      </c>
      <c r="R53" s="2">
        <v>-164797.76392768993</v>
      </c>
      <c r="S53" s="2">
        <v>-661541.16453976231</v>
      </c>
      <c r="T53" s="2">
        <v>-934994.11170964548</v>
      </c>
      <c r="U53" s="2">
        <v>-2299627.5828795107</v>
      </c>
      <c r="V53" s="12">
        <f>SUM( C53:U53)</f>
        <v>-15511285</v>
      </c>
      <c r="Y53" s="12"/>
    </row>
    <row r="54" spans="1:27" x14ac:dyDescent="0.25">
      <c r="A54" s="4" t="s">
        <v>50</v>
      </c>
      <c r="B54" s="17"/>
      <c r="C54" s="12">
        <f t="shared" ref="C54:D54" si="6">C53+C52</f>
        <v>-77661.74909293963</v>
      </c>
      <c r="D54" s="12">
        <f t="shared" si="6"/>
        <v>-70191.728964150214</v>
      </c>
      <c r="E54" s="12">
        <f>E53+E52</f>
        <v>-260908</v>
      </c>
      <c r="F54" s="12">
        <f>F53+F52</f>
        <v>-178620</v>
      </c>
      <c r="G54" s="12">
        <f t="shared" ref="G54:P54" si="7">G53+G52</f>
        <v>-125885</v>
      </c>
      <c r="H54" s="12">
        <f t="shared" si="7"/>
        <v>-1011401</v>
      </c>
      <c r="I54" s="12">
        <f t="shared" si="7"/>
        <v>-1777420</v>
      </c>
      <c r="J54" s="12">
        <f t="shared" si="7"/>
        <v>-797999</v>
      </c>
      <c r="K54" s="12">
        <f t="shared" si="7"/>
        <v>-559583</v>
      </c>
      <c r="L54" s="12">
        <f t="shared" si="7"/>
        <v>-394803</v>
      </c>
      <c r="M54" s="12">
        <f t="shared" si="7"/>
        <v>-1286859</v>
      </c>
      <c r="N54" s="12">
        <f t="shared" si="7"/>
        <v>-804893</v>
      </c>
      <c r="O54" s="12">
        <f t="shared" si="7"/>
        <v>196634</v>
      </c>
      <c r="P54" s="12">
        <f t="shared" si="7"/>
        <v>-162211</v>
      </c>
      <c r="Q54" s="12">
        <f t="shared" ref="Q54:U54" si="8">Q53+Q52</f>
        <v>-218669.89888630225</v>
      </c>
      <c r="R54" s="12">
        <f t="shared" si="8"/>
        <v>-94108.763927689928</v>
      </c>
      <c r="S54" s="12">
        <f t="shared" si="8"/>
        <v>-359393.16453976231</v>
      </c>
      <c r="T54" s="12">
        <f t="shared" si="8"/>
        <v>-533769.11170964548</v>
      </c>
      <c r="U54" s="12">
        <f t="shared" si="8"/>
        <v>-1690210.5828795107</v>
      </c>
      <c r="V54" s="12">
        <f>SUM(C54:U54)</f>
        <v>-10207953</v>
      </c>
      <c r="W54" s="19"/>
      <c r="X54" s="20"/>
      <c r="Y54" s="12">
        <f>Y51+Y52</f>
        <v>-10207953.146430003</v>
      </c>
    </row>
    <row r="55" spans="1:27" ht="14.45" x14ac:dyDescent="0.3">
      <c r="B55" s="17"/>
      <c r="C55" s="17"/>
      <c r="D55" s="17"/>
      <c r="V55" s="18"/>
    </row>
    <row r="56" spans="1:27" ht="14.45" x14ac:dyDescent="0.3">
      <c r="B56" s="17"/>
      <c r="C56" s="17" t="s">
        <v>61</v>
      </c>
      <c r="D56" s="12" t="s">
        <v>61</v>
      </c>
    </row>
    <row r="57" spans="1:27" ht="14.45" x14ac:dyDescent="0.3">
      <c r="B57" s="17"/>
      <c r="C57" s="17" t="s">
        <v>61</v>
      </c>
      <c r="D57" s="17" t="s">
        <v>61</v>
      </c>
      <c r="V57" s="18"/>
    </row>
    <row r="58" spans="1:27" ht="14.45" x14ac:dyDescent="0.3">
      <c r="B58" s="17"/>
      <c r="C58" s="17"/>
      <c r="D58" s="17"/>
    </row>
    <row r="59" spans="1:27" ht="14.45" x14ac:dyDescent="0.3">
      <c r="B59" s="17"/>
      <c r="C59" s="17"/>
      <c r="D59" s="17"/>
    </row>
    <row r="60" spans="1:27" ht="14.45" x14ac:dyDescent="0.3">
      <c r="B60" s="17"/>
      <c r="C60" s="17"/>
      <c r="D60" s="17"/>
    </row>
    <row r="61" spans="1:27" ht="14.45" x14ac:dyDescent="0.3">
      <c r="B61" s="17"/>
      <c r="C61" s="17"/>
      <c r="D61" s="17"/>
    </row>
    <row r="62" spans="1:27" ht="14.45" x14ac:dyDescent="0.3">
      <c r="B62" s="17"/>
      <c r="C62" s="17"/>
      <c r="D62" s="17"/>
    </row>
    <row r="63" spans="1:27" ht="14.45" x14ac:dyDescent="0.3">
      <c r="B63" s="17"/>
      <c r="C63" s="17"/>
      <c r="D63" s="17"/>
    </row>
    <row r="64" spans="1:27" ht="14.45" x14ac:dyDescent="0.3">
      <c r="B64" s="17"/>
      <c r="C64" s="17"/>
      <c r="D64" s="17"/>
    </row>
  </sheetData>
  <sortState ref="A10:O52">
    <sortCondition ref="A10:A52"/>
  </sortState>
  <mergeCells count="2">
    <mergeCell ref="E4:N4"/>
    <mergeCell ref="O4:P4"/>
  </mergeCells>
  <pageMargins left="0.7" right="0.7" top="0.75" bottom="0.75" header="0.3" footer="0.3"/>
  <pageSetup paperSize="5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Margin Detail</vt:lpstr>
      <vt:lpstr>'Margin Detail'!Print_Area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cp:lastPrinted>2017-08-21T17:13:21Z</cp:lastPrinted>
  <dcterms:created xsi:type="dcterms:W3CDTF">2014-10-17T18:22:58Z</dcterms:created>
  <dcterms:modified xsi:type="dcterms:W3CDTF">2017-08-23T18:38:44Z</dcterms:modified>
</cp:coreProperties>
</file>