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3040" windowHeight="10545"/>
  </bookViews>
  <sheets>
    <sheet name="Sheet1" sheetId="1" r:id="rId1"/>
  </sheets>
  <calcPr calcId="145621" iterateDelta="252"/>
</workbook>
</file>

<file path=xl/calcChain.xml><?xml version="1.0" encoding="utf-8"?>
<calcChain xmlns="http://schemas.openxmlformats.org/spreadsheetml/2006/main">
  <c r="E139" i="1" l="1"/>
  <c r="E138" i="1"/>
  <c r="E137" i="1"/>
  <c r="E136" i="1"/>
  <c r="E134" i="1"/>
  <c r="E135" i="1"/>
  <c r="E133" i="1"/>
  <c r="E127" i="1"/>
  <c r="E129" i="1" s="1"/>
  <c r="E126" i="1"/>
  <c r="E128" i="1"/>
  <c r="E123" i="1"/>
  <c r="E120" i="1"/>
  <c r="E114" i="1"/>
  <c r="E108" i="1"/>
  <c r="E35" i="1"/>
  <c r="E16" i="1"/>
  <c r="E52" i="1"/>
  <c r="E94" i="1" l="1"/>
  <c r="E93" i="1" l="1"/>
  <c r="E92" i="1" l="1"/>
  <c r="E58" i="1"/>
  <c r="E57" i="1"/>
  <c r="E67" i="1"/>
  <c r="E56" i="1"/>
  <c r="E66" i="1" l="1"/>
  <c r="E55" i="1"/>
  <c r="E91" i="1" l="1"/>
  <c r="E90" i="1" l="1"/>
  <c r="E54" i="1"/>
  <c r="E53" i="1"/>
  <c r="E42" i="1"/>
  <c r="E130" i="1" l="1"/>
</calcChain>
</file>

<file path=xl/sharedStrings.xml><?xml version="1.0" encoding="utf-8"?>
<sst xmlns="http://schemas.openxmlformats.org/spreadsheetml/2006/main" count="113" uniqueCount="40">
  <si>
    <t>KPC Data Request</t>
  </si>
  <si>
    <t>Lines Of Credit Fees</t>
  </si>
  <si>
    <t>Fifth Third Facility</t>
  </si>
  <si>
    <t>Account</t>
  </si>
  <si>
    <t>Type</t>
  </si>
  <si>
    <t>Amount</t>
  </si>
  <si>
    <t>Years 2014, 2015 &amp; 2016</t>
  </si>
  <si>
    <t>Commitment Fee</t>
  </si>
  <si>
    <t>Period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</si>
  <si>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</si>
  <si>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</si>
  <si>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</si>
  <si>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</si>
  <si>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</si>
  <si>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</si>
  <si>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</si>
  <si>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</si>
  <si>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</si>
  <si>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Agency Fee</t>
  </si>
  <si>
    <t>Barclays Facility</t>
  </si>
  <si>
    <t>1Q14</t>
  </si>
  <si>
    <t>2Q14</t>
  </si>
  <si>
    <t>3Q14</t>
  </si>
  <si>
    <t>2Q16 Close</t>
  </si>
  <si>
    <t>JPMorgan Facility</t>
  </si>
  <si>
    <t>Total Fees Paid 2014, 2015 &amp; 2016</t>
  </si>
  <si>
    <t>Wells $3B Fargo Facility</t>
  </si>
  <si>
    <t>Wells $500M Fargo Facility</t>
  </si>
  <si>
    <t>KeyBank Fronting Fee</t>
  </si>
  <si>
    <t>KeyBank Processing Fee</t>
  </si>
  <si>
    <t>JPMorgan Fronting Fee</t>
  </si>
  <si>
    <t>JPMorgan Agency Fee</t>
  </si>
  <si>
    <t>JPMorgan Commitment Fee</t>
  </si>
  <si>
    <t>JPMorgan Commission Fee</t>
  </si>
  <si>
    <t>JPMorgan Processing Fee</t>
  </si>
  <si>
    <t>By Year</t>
  </si>
  <si>
    <t>By Type</t>
  </si>
  <si>
    <t>Commission Fee</t>
  </si>
  <si>
    <t>Fronting Fee</t>
  </si>
  <si>
    <t>Processing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</si>
</sst>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b/>
      <sz val="8"/>
      <color theme="1"/>
      <name val="Arial Unicode MS"/>
      <family val="2"/>
    </font>
    <font>
      <sz val="8"/>
      <color theme="1"/>
      <name val="Arial Unicode MS"/>
      <family val="2"/>
    </font>
    <font>
      <u/>
      <sz val="8"/>
      <color theme="1"/>
      <name val="Arial Unicode MS"/>
      <family val="2"/>
    </font>
    <font>
      <sz val="8"/>
      <color rgb="FF0000FF"/>
      <name val="Arial Unicode MS"/>
      <family val="2"/>
    </font>
    <font>
      <u/>
      <sz val="8"/>
      <color rgb="FF0000FF"/>
      <name val="Arial Unicode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3" fillId="0" borderId="0" xfId="1" applyFont="1"/>
    <xf numFmtId="0" fontId="2" fillId="0" borderId="0" xfId="0" applyFont="1"/>
    <xf numFmtId="0" fontId="5" fillId="0" borderId="0" xfId="0" applyFont="1"/>
    <xf numFmtId="43" fontId="3" fillId="0" borderId="1" xfId="1" applyFont="1" applyBorder="1"/>
    <xf numFmtId="14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43" fontId="3" fillId="0" borderId="0" xfId="0" applyNumberFormat="1" applyFont="1"/>
    <xf numFmtId="44" fontId="2" fillId="0" borderId="2" xfId="2" applyFont="1" applyBorder="1"/>
    <xf numFmtId="0" fontId="2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 x14ac:dyDescent="0.25"/>
  <cols>
    <col min="1" max="1" width="5.7109375" style="5" customWidth="1"/>
    <col min="2" max="2" width="20.28515625" style="6" bestFit="1" customWidth="1"/>
    <col min="3" max="3" width="10.7109375" style="2" customWidth="1"/>
    <col min="4" max="4" width="8.7109375" style="2" customWidth="1"/>
    <col min="5" max="5" width="14.7109375" style="1" customWidth="1"/>
    <col min="6" max="16384" width="9.140625" style="1"/>
  </cols>
  <sheetData>
    <row r="1" spans="1:5" x14ac:dyDescent="0.25">
      <c r="A1" s="15" t="s">
        <v>0</v>
      </c>
      <c r="B1" s="15"/>
      <c r="C1" s="15"/>
      <c r="D1" s="15"/>
      <c r="E1" s="15"/>
    </row>
    <row r="2" spans="1:5" x14ac:dyDescent="0.25">
      <c r="A2" s="15" t="s">
        <v>1</v>
      </c>
      <c r="B2" s="15"/>
      <c r="C2" s="15"/>
      <c r="D2" s="15"/>
      <c r="E2" s="15"/>
    </row>
    <row r="3" spans="1:5" x14ac:dyDescent="0.25">
      <c r="A3" s="16" t="s">
        <v>6</v>
      </c>
      <c r="B3" s="16"/>
      <c r="C3" s="16"/>
      <c r="D3" s="16"/>
      <c r="E3" s="16"/>
    </row>
    <row r="5" spans="1:5" x14ac:dyDescent="0.25">
      <c r="B5" s="14" t="s">
        <v>4</v>
      </c>
      <c r="C5" s="3" t="s">
        <v>8</v>
      </c>
      <c r="D5" s="3" t="s">
        <v>3</v>
      </c>
      <c r="E5" s="3" t="s">
        <v>5</v>
      </c>
    </row>
    <row r="6" spans="1:5" x14ac:dyDescent="0.25">
      <c r="E6" s="4"/>
    </row>
    <row r="7" spans="1:5" x14ac:dyDescent="0.25">
      <c r="A7" s="5" t="s">
        <v>2</v>
      </c>
      <c r="E7" s="4"/>
    </row>
    <row r="8" spans="1:5" x14ac:dyDescent="0.25">
      <c r="E8" s="4"/>
    </row>
    <row r="9" spans="1:5" x14ac:dyDescent="0.25">
      <c r="B9" s="6" t="s">
        <v>7</v>
      </c>
      <c r="C9" s="2" t="s">
        <v>9</v>
      </c>
      <c r="D9" s="2">
        <v>4310007</v>
      </c>
      <c r="E9" s="4">
        <v>15555.56</v>
      </c>
    </row>
    <row r="10" spans="1:5" x14ac:dyDescent="0.25">
      <c r="C10" s="2" t="s">
        <v>10</v>
      </c>
      <c r="D10" s="2">
        <v>4310007</v>
      </c>
      <c r="E10" s="4">
        <v>25000</v>
      </c>
    </row>
    <row r="11" spans="1:5" x14ac:dyDescent="0.25">
      <c r="C11" s="2" t="s">
        <v>11</v>
      </c>
      <c r="D11" s="2">
        <v>4310007</v>
      </c>
      <c r="E11" s="4">
        <v>12638.88</v>
      </c>
    </row>
    <row r="12" spans="1:5" x14ac:dyDescent="0.25">
      <c r="C12" s="2" t="s">
        <v>12</v>
      </c>
      <c r="D12" s="2">
        <v>4310007</v>
      </c>
      <c r="E12" s="4">
        <v>12777.78</v>
      </c>
    </row>
    <row r="13" spans="1:5" x14ac:dyDescent="0.25">
      <c r="C13" s="2" t="s">
        <v>13</v>
      </c>
      <c r="D13" s="2">
        <v>4310007</v>
      </c>
      <c r="E13" s="4">
        <v>2083.34</v>
      </c>
    </row>
    <row r="14" spans="1:5" x14ac:dyDescent="0.25">
      <c r="B14" s="6" t="s">
        <v>18</v>
      </c>
      <c r="C14" s="2">
        <v>2015</v>
      </c>
      <c r="D14" s="2">
        <v>4310007</v>
      </c>
      <c r="E14" s="4">
        <v>50000</v>
      </c>
    </row>
    <row r="15" spans="1:5" x14ac:dyDescent="0.25">
      <c r="C15" s="2">
        <v>2016</v>
      </c>
      <c r="D15" s="2">
        <v>4310007</v>
      </c>
      <c r="E15" s="4">
        <v>50000</v>
      </c>
    </row>
    <row r="16" spans="1:5" x14ac:dyDescent="0.25">
      <c r="E16" s="7">
        <f>SUM(E9:E15)</f>
        <v>168055.56</v>
      </c>
    </row>
    <row r="17" spans="1:5" x14ac:dyDescent="0.25">
      <c r="E17" s="4"/>
    </row>
    <row r="18" spans="1:5" x14ac:dyDescent="0.25">
      <c r="A18" s="5" t="s">
        <v>19</v>
      </c>
      <c r="E18" s="4"/>
    </row>
    <row r="19" spans="1:5" x14ac:dyDescent="0.25">
      <c r="E19" s="4"/>
    </row>
    <row r="20" spans="1:5" x14ac:dyDescent="0.25">
      <c r="B20" s="6" t="s">
        <v>7</v>
      </c>
      <c r="C20" s="2" t="s">
        <v>20</v>
      </c>
      <c r="D20" s="2">
        <v>4310007</v>
      </c>
      <c r="E20" s="4">
        <v>48200.19</v>
      </c>
    </row>
    <row r="21" spans="1:5" x14ac:dyDescent="0.25">
      <c r="C21" s="2" t="s">
        <v>21</v>
      </c>
      <c r="D21" s="2">
        <v>4310007</v>
      </c>
      <c r="E21" s="4">
        <v>47294.080000000002</v>
      </c>
    </row>
    <row r="22" spans="1:5" x14ac:dyDescent="0.25">
      <c r="C22" s="2" t="s">
        <v>22</v>
      </c>
      <c r="D22" s="2">
        <v>4310007</v>
      </c>
      <c r="E22" s="4">
        <v>48460.08</v>
      </c>
    </row>
    <row r="23" spans="1:5" x14ac:dyDescent="0.25">
      <c r="C23" s="8">
        <v>41953</v>
      </c>
      <c r="D23" s="2">
        <v>4310007</v>
      </c>
      <c r="E23" s="4">
        <v>16855.68</v>
      </c>
    </row>
    <row r="24" spans="1:5" x14ac:dyDescent="0.25">
      <c r="C24" s="2" t="s">
        <v>9</v>
      </c>
      <c r="D24" s="2">
        <v>4310007</v>
      </c>
      <c r="E24" s="4">
        <v>20596.45</v>
      </c>
    </row>
    <row r="25" spans="1:5" x14ac:dyDescent="0.25">
      <c r="C25" s="2" t="s">
        <v>10</v>
      </c>
      <c r="D25" s="2">
        <v>4310007</v>
      </c>
      <c r="E25" s="4">
        <v>35320.400000000001</v>
      </c>
    </row>
    <row r="26" spans="1:5" x14ac:dyDescent="0.25">
      <c r="C26" s="2" t="s">
        <v>11</v>
      </c>
      <c r="D26" s="2">
        <v>4310007</v>
      </c>
      <c r="E26" s="4">
        <v>35705.230000000003</v>
      </c>
    </row>
    <row r="27" spans="1:5" x14ac:dyDescent="0.25">
      <c r="C27" s="2" t="s">
        <v>12</v>
      </c>
      <c r="D27" s="2">
        <v>4310007</v>
      </c>
      <c r="E27" s="4">
        <v>36099.760000000002</v>
      </c>
    </row>
    <row r="28" spans="1:5" x14ac:dyDescent="0.25">
      <c r="C28" s="2" t="s">
        <v>13</v>
      </c>
      <c r="D28" s="2">
        <v>4310007</v>
      </c>
      <c r="E28" s="4">
        <v>32645.37</v>
      </c>
    </row>
    <row r="29" spans="1:5" x14ac:dyDescent="0.25">
      <c r="C29" s="2" t="s">
        <v>14</v>
      </c>
      <c r="D29" s="2">
        <v>4310007</v>
      </c>
      <c r="E29" s="4">
        <v>31981.67</v>
      </c>
    </row>
    <row r="30" spans="1:5" x14ac:dyDescent="0.25">
      <c r="C30" s="2" t="s">
        <v>15</v>
      </c>
      <c r="D30" s="2">
        <v>4310007</v>
      </c>
      <c r="E30" s="4">
        <v>32325.39</v>
      </c>
    </row>
    <row r="31" spans="1:5" x14ac:dyDescent="0.25">
      <c r="C31" s="9" t="s">
        <v>23</v>
      </c>
      <c r="D31" s="2">
        <v>4310007</v>
      </c>
      <c r="E31" s="4">
        <v>225.49</v>
      </c>
    </row>
    <row r="32" spans="1:5" x14ac:dyDescent="0.25">
      <c r="B32" s="6" t="s">
        <v>18</v>
      </c>
      <c r="C32" s="2">
        <v>2014</v>
      </c>
      <c r="D32" s="2">
        <v>4310007</v>
      </c>
      <c r="E32" s="4">
        <v>979.31</v>
      </c>
    </row>
    <row r="33" spans="1:5" x14ac:dyDescent="0.25">
      <c r="C33" s="2">
        <v>2015</v>
      </c>
      <c r="D33" s="2">
        <v>4310007</v>
      </c>
      <c r="E33" s="4">
        <v>922.66</v>
      </c>
    </row>
    <row r="34" spans="1:5" x14ac:dyDescent="0.25">
      <c r="C34" s="2">
        <v>2016</v>
      </c>
      <c r="D34" s="2">
        <v>4310007</v>
      </c>
      <c r="E34" s="4">
        <v>826.26</v>
      </c>
    </row>
    <row r="35" spans="1:5" x14ac:dyDescent="0.25">
      <c r="E35" s="7">
        <f>SUM(E20:E34)</f>
        <v>388438.01999999996</v>
      </c>
    </row>
    <row r="36" spans="1:5" x14ac:dyDescent="0.25">
      <c r="E36" s="4"/>
    </row>
    <row r="37" spans="1:5" x14ac:dyDescent="0.25">
      <c r="A37" s="5" t="s">
        <v>24</v>
      </c>
      <c r="E37" s="4"/>
    </row>
    <row r="38" spans="1:5" x14ac:dyDescent="0.25">
      <c r="E38" s="4"/>
    </row>
    <row r="39" spans="1:5" x14ac:dyDescent="0.25">
      <c r="B39" s="13" t="s">
        <v>32</v>
      </c>
      <c r="C39" s="2" t="s">
        <v>20</v>
      </c>
      <c r="D39" s="2">
        <v>4310007</v>
      </c>
      <c r="E39" s="4">
        <v>44333.03</v>
      </c>
    </row>
    <row r="40" spans="1:5" x14ac:dyDescent="0.25">
      <c r="C40" s="2" t="s">
        <v>21</v>
      </c>
      <c r="D40" s="2">
        <v>4310007</v>
      </c>
      <c r="E40" s="4">
        <v>44398.63</v>
      </c>
    </row>
    <row r="41" spans="1:5" x14ac:dyDescent="0.25">
      <c r="C41" s="2" t="s">
        <v>22</v>
      </c>
      <c r="D41" s="2">
        <v>4310007</v>
      </c>
      <c r="E41" s="4">
        <v>46725.96</v>
      </c>
    </row>
    <row r="42" spans="1:5" x14ac:dyDescent="0.25">
      <c r="C42" s="8">
        <v>41953</v>
      </c>
      <c r="D42" s="2">
        <v>4310007</v>
      </c>
      <c r="E42" s="4">
        <f>16275.5+4536.7</f>
        <v>20812.2</v>
      </c>
    </row>
    <row r="43" spans="1:5" x14ac:dyDescent="0.25">
      <c r="C43" s="2" t="s">
        <v>9</v>
      </c>
      <c r="D43" s="2">
        <v>4310007</v>
      </c>
      <c r="E43" s="4">
        <v>19970.79</v>
      </c>
    </row>
    <row r="44" spans="1:5" x14ac:dyDescent="0.25">
      <c r="C44" s="2" t="s">
        <v>10</v>
      </c>
      <c r="D44" s="2">
        <v>4310007</v>
      </c>
      <c r="E44" s="4">
        <v>34894.17</v>
      </c>
    </row>
    <row r="45" spans="1:5" x14ac:dyDescent="0.25">
      <c r="C45" s="2" t="s">
        <v>11</v>
      </c>
      <c r="D45" s="2">
        <v>4310007</v>
      </c>
      <c r="E45" s="4">
        <v>34389.660000000003</v>
      </c>
    </row>
    <row r="46" spans="1:5" x14ac:dyDescent="0.25">
      <c r="C46" s="2" t="s">
        <v>12</v>
      </c>
      <c r="D46" s="2">
        <v>4310007</v>
      </c>
      <c r="E46" s="4">
        <v>35106.33</v>
      </c>
    </row>
    <row r="47" spans="1:5" x14ac:dyDescent="0.25">
      <c r="C47" s="2" t="s">
        <v>13</v>
      </c>
      <c r="D47" s="2">
        <v>4310007</v>
      </c>
      <c r="E47" s="4">
        <v>32104.75</v>
      </c>
    </row>
    <row r="48" spans="1:5" x14ac:dyDescent="0.25">
      <c r="C48" s="2" t="s">
        <v>14</v>
      </c>
      <c r="D48" s="2">
        <v>4310007</v>
      </c>
      <c r="E48" s="4">
        <v>31768.11</v>
      </c>
    </row>
    <row r="49" spans="2:6" x14ac:dyDescent="0.25">
      <c r="C49" s="2" t="s">
        <v>15</v>
      </c>
      <c r="D49" s="2">
        <v>4310007</v>
      </c>
      <c r="E49" s="4">
        <v>32311.38</v>
      </c>
    </row>
    <row r="50" spans="2:6" x14ac:dyDescent="0.25">
      <c r="B50" s="13" t="s">
        <v>33</v>
      </c>
      <c r="C50" s="2" t="s">
        <v>20</v>
      </c>
      <c r="D50" s="2">
        <v>4310007</v>
      </c>
      <c r="E50" s="4">
        <v>0</v>
      </c>
    </row>
    <row r="51" spans="2:6" x14ac:dyDescent="0.25">
      <c r="C51" s="2" t="s">
        <v>21</v>
      </c>
      <c r="D51" s="2">
        <v>4310007</v>
      </c>
      <c r="E51" s="4">
        <v>0</v>
      </c>
    </row>
    <row r="52" spans="2:6" x14ac:dyDescent="0.25">
      <c r="C52" s="2" t="s">
        <v>22</v>
      </c>
      <c r="D52" s="2">
        <v>4310007</v>
      </c>
      <c r="E52" s="4">
        <f>770.33</f>
        <v>770.33</v>
      </c>
      <c r="F52" s="4"/>
    </row>
    <row r="53" spans="2:6" x14ac:dyDescent="0.25">
      <c r="C53" s="8">
        <v>41953</v>
      </c>
      <c r="D53" s="2">
        <v>4310007</v>
      </c>
      <c r="E53" s="4">
        <f>224.94+26.78+26.78</f>
        <v>278.5</v>
      </c>
    </row>
    <row r="54" spans="2:6" x14ac:dyDescent="0.25">
      <c r="C54" s="2" t="s">
        <v>9</v>
      </c>
      <c r="D54" s="2">
        <v>4310007</v>
      </c>
      <c r="E54" s="4">
        <f>723.01+27.76+27.76</f>
        <v>778.53</v>
      </c>
    </row>
    <row r="55" spans="2:6" x14ac:dyDescent="0.25">
      <c r="C55" s="2" t="s">
        <v>10</v>
      </c>
      <c r="D55" s="2">
        <v>4310007</v>
      </c>
      <c r="E55" s="4">
        <f>3350.53+4.35+4.35+48.98+48.98</f>
        <v>3457.19</v>
      </c>
    </row>
    <row r="56" spans="2:6" x14ac:dyDescent="0.25">
      <c r="C56" s="2" t="s">
        <v>11</v>
      </c>
      <c r="D56" s="2">
        <v>4310007</v>
      </c>
      <c r="E56" s="4">
        <f>2233.91+30.48+30.48+49.53+49.53</f>
        <v>2393.9300000000003</v>
      </c>
    </row>
    <row r="57" spans="2:6" x14ac:dyDescent="0.25">
      <c r="C57" s="2" t="s">
        <v>12</v>
      </c>
      <c r="D57" s="2">
        <v>4310007</v>
      </c>
      <c r="E57" s="4">
        <f>2286.18+87.13+87.13</f>
        <v>2460.44</v>
      </c>
    </row>
    <row r="58" spans="2:6" x14ac:dyDescent="0.25">
      <c r="C58" s="2" t="s">
        <v>13</v>
      </c>
      <c r="D58" s="2">
        <v>4310007</v>
      </c>
      <c r="E58" s="4">
        <f>34.09+87.13</f>
        <v>121.22</v>
      </c>
    </row>
    <row r="59" spans="2:6" x14ac:dyDescent="0.25">
      <c r="C59" s="2" t="s">
        <v>14</v>
      </c>
      <c r="D59" s="2">
        <v>4310007</v>
      </c>
      <c r="E59" s="4">
        <v>45.46</v>
      </c>
    </row>
    <row r="60" spans="2:6" x14ac:dyDescent="0.25">
      <c r="C60" s="2" t="s">
        <v>15</v>
      </c>
      <c r="D60" s="2">
        <v>4310007</v>
      </c>
      <c r="E60" s="4">
        <v>0</v>
      </c>
    </row>
    <row r="61" spans="2:6" x14ac:dyDescent="0.25">
      <c r="B61" s="6" t="s">
        <v>30</v>
      </c>
      <c r="C61" s="2" t="s">
        <v>20</v>
      </c>
      <c r="D61" s="2">
        <v>4310007</v>
      </c>
      <c r="E61" s="4">
        <v>0</v>
      </c>
    </row>
    <row r="62" spans="2:6" x14ac:dyDescent="0.25">
      <c r="C62" s="2" t="s">
        <v>21</v>
      </c>
      <c r="D62" s="2">
        <v>4310007</v>
      </c>
      <c r="E62" s="4">
        <v>0</v>
      </c>
    </row>
    <row r="63" spans="2:6" x14ac:dyDescent="0.25">
      <c r="C63" s="2" t="s">
        <v>22</v>
      </c>
      <c r="D63" s="2">
        <v>4310007</v>
      </c>
      <c r="E63" s="4">
        <v>102.71</v>
      </c>
    </row>
    <row r="64" spans="2:6" x14ac:dyDescent="0.25">
      <c r="C64" s="8">
        <v>41953</v>
      </c>
      <c r="D64" s="2">
        <v>4310007</v>
      </c>
      <c r="E64" s="4">
        <v>29.99</v>
      </c>
    </row>
    <row r="65" spans="2:5" x14ac:dyDescent="0.25">
      <c r="C65" s="2" t="s">
        <v>9</v>
      </c>
      <c r="D65" s="2">
        <v>4310007</v>
      </c>
      <c r="E65" s="4">
        <v>115.68</v>
      </c>
    </row>
    <row r="66" spans="2:5" x14ac:dyDescent="0.25">
      <c r="C66" s="2" t="s">
        <v>10</v>
      </c>
      <c r="D66" s="2">
        <v>4310007</v>
      </c>
      <c r="E66" s="4">
        <f>536.09+0.7+0.7</f>
        <v>537.49000000000012</v>
      </c>
    </row>
    <row r="67" spans="2:5" x14ac:dyDescent="0.25">
      <c r="C67" s="2" t="s">
        <v>11</v>
      </c>
      <c r="D67" s="2">
        <v>4310007</v>
      </c>
      <c r="E67" s="4">
        <f>357.43+4.88+4.88</f>
        <v>367.19</v>
      </c>
    </row>
    <row r="68" spans="2:5" x14ac:dyDescent="0.25">
      <c r="C68" s="2" t="s">
        <v>12</v>
      </c>
      <c r="D68" s="2">
        <v>4310007</v>
      </c>
      <c r="E68" s="4">
        <v>210.22</v>
      </c>
    </row>
    <row r="69" spans="2:5" x14ac:dyDescent="0.25">
      <c r="C69" s="2" t="s">
        <v>13</v>
      </c>
      <c r="D69" s="2">
        <v>4310007</v>
      </c>
      <c r="E69" s="4">
        <v>0</v>
      </c>
    </row>
    <row r="70" spans="2:5" x14ac:dyDescent="0.25">
      <c r="C70" s="2" t="s">
        <v>14</v>
      </c>
      <c r="D70" s="2">
        <v>4310007</v>
      </c>
      <c r="E70" s="4">
        <v>0</v>
      </c>
    </row>
    <row r="71" spans="2:5" x14ac:dyDescent="0.25">
      <c r="C71" s="2" t="s">
        <v>15</v>
      </c>
      <c r="D71" s="2">
        <v>4310007</v>
      </c>
      <c r="E71" s="4">
        <v>0</v>
      </c>
    </row>
    <row r="72" spans="2:5" x14ac:dyDescent="0.25">
      <c r="B72" s="13" t="s">
        <v>34</v>
      </c>
      <c r="C72" s="2" t="s">
        <v>20</v>
      </c>
      <c r="D72" s="2">
        <v>4310007</v>
      </c>
      <c r="E72" s="4">
        <v>0</v>
      </c>
    </row>
    <row r="73" spans="2:5" x14ac:dyDescent="0.25">
      <c r="C73" s="2" t="s">
        <v>21</v>
      </c>
      <c r="D73" s="2">
        <v>4310007</v>
      </c>
      <c r="E73" s="4">
        <v>0</v>
      </c>
    </row>
    <row r="74" spans="2:5" x14ac:dyDescent="0.25">
      <c r="C74" s="2" t="s">
        <v>22</v>
      </c>
      <c r="D74" s="2">
        <v>4310007</v>
      </c>
      <c r="E74" s="4">
        <v>70.03</v>
      </c>
    </row>
    <row r="75" spans="2:5" x14ac:dyDescent="0.25">
      <c r="C75" s="8">
        <v>41953</v>
      </c>
      <c r="D75" s="2">
        <v>4310007</v>
      </c>
      <c r="E75" s="4">
        <v>0</v>
      </c>
    </row>
    <row r="76" spans="2:5" x14ac:dyDescent="0.25">
      <c r="C76" s="2" t="s">
        <v>9</v>
      </c>
      <c r="D76" s="2">
        <v>4310007</v>
      </c>
      <c r="E76" s="4">
        <v>0</v>
      </c>
    </row>
    <row r="77" spans="2:5" x14ac:dyDescent="0.25">
      <c r="C77" s="2" t="s">
        <v>10</v>
      </c>
      <c r="D77" s="2">
        <v>4310007</v>
      </c>
      <c r="E77" s="4">
        <v>0</v>
      </c>
    </row>
    <row r="78" spans="2:5" x14ac:dyDescent="0.25">
      <c r="C78" s="2" t="s">
        <v>11</v>
      </c>
      <c r="D78" s="2">
        <v>4310007</v>
      </c>
      <c r="E78" s="4">
        <v>0</v>
      </c>
    </row>
    <row r="79" spans="2:5" x14ac:dyDescent="0.25">
      <c r="C79" s="2" t="s">
        <v>12</v>
      </c>
      <c r="D79" s="2">
        <v>4310007</v>
      </c>
      <c r="E79" s="4">
        <v>0</v>
      </c>
    </row>
    <row r="80" spans="2:5" x14ac:dyDescent="0.25">
      <c r="C80" s="2" t="s">
        <v>13</v>
      </c>
      <c r="D80" s="2">
        <v>4310007</v>
      </c>
      <c r="E80" s="4">
        <v>0</v>
      </c>
    </row>
    <row r="81" spans="2:5" x14ac:dyDescent="0.25">
      <c r="C81" s="2" t="s">
        <v>14</v>
      </c>
      <c r="D81" s="2">
        <v>4310007</v>
      </c>
      <c r="E81" s="4">
        <v>0</v>
      </c>
    </row>
    <row r="82" spans="2:5" x14ac:dyDescent="0.25">
      <c r="C82" s="2" t="s">
        <v>15</v>
      </c>
      <c r="D82" s="2">
        <v>4310007</v>
      </c>
      <c r="E82" s="4">
        <v>0</v>
      </c>
    </row>
    <row r="83" spans="2:5" x14ac:dyDescent="0.25">
      <c r="B83" s="13" t="s">
        <v>31</v>
      </c>
      <c r="C83" s="2">
        <v>2014</v>
      </c>
      <c r="D83" s="2">
        <v>4310007</v>
      </c>
      <c r="E83" s="4">
        <v>950.34</v>
      </c>
    </row>
    <row r="84" spans="2:5" x14ac:dyDescent="0.25">
      <c r="C84" s="2">
        <v>2015</v>
      </c>
      <c r="D84" s="2">
        <v>4310007</v>
      </c>
      <c r="E84" s="4">
        <v>922.66</v>
      </c>
    </row>
    <row r="85" spans="2:5" x14ac:dyDescent="0.25">
      <c r="C85" s="2">
        <v>2016</v>
      </c>
      <c r="D85" s="2">
        <v>4310007</v>
      </c>
      <c r="E85" s="4">
        <v>0</v>
      </c>
    </row>
    <row r="86" spans="2:5" x14ac:dyDescent="0.25">
      <c r="B86" s="6" t="s">
        <v>28</v>
      </c>
      <c r="C86" s="2" t="s">
        <v>20</v>
      </c>
      <c r="D86" s="2">
        <v>4310007</v>
      </c>
      <c r="E86" s="4">
        <v>0</v>
      </c>
    </row>
    <row r="87" spans="2:5" x14ac:dyDescent="0.25">
      <c r="C87" s="2" t="s">
        <v>21</v>
      </c>
      <c r="D87" s="2">
        <v>4310007</v>
      </c>
      <c r="E87" s="4">
        <v>0</v>
      </c>
    </row>
    <row r="88" spans="2:5" x14ac:dyDescent="0.25">
      <c r="C88" s="2" t="s">
        <v>22</v>
      </c>
      <c r="D88" s="2">
        <v>4310007</v>
      </c>
      <c r="E88" s="4">
        <v>0</v>
      </c>
    </row>
    <row r="89" spans="2:5" x14ac:dyDescent="0.25">
      <c r="C89" s="8">
        <v>41953</v>
      </c>
      <c r="D89" s="2">
        <v>4310007</v>
      </c>
      <c r="E89" s="4">
        <v>0</v>
      </c>
    </row>
    <row r="90" spans="2:5" x14ac:dyDescent="0.25">
      <c r="C90" s="2" t="s">
        <v>9</v>
      </c>
      <c r="D90" s="2">
        <v>4310007</v>
      </c>
      <c r="E90" s="4">
        <f>8.01+8.01</f>
        <v>16.02</v>
      </c>
    </row>
    <row r="91" spans="2:5" x14ac:dyDescent="0.25">
      <c r="C91" s="2" t="s">
        <v>10</v>
      </c>
      <c r="D91" s="2">
        <v>4310007</v>
      </c>
      <c r="E91" s="4">
        <f>7.84+7.84</f>
        <v>15.68</v>
      </c>
    </row>
    <row r="92" spans="2:5" x14ac:dyDescent="0.25">
      <c r="C92" s="2" t="s">
        <v>11</v>
      </c>
      <c r="D92" s="2">
        <v>4310007</v>
      </c>
      <c r="E92" s="4">
        <f>7.92+7.92</f>
        <v>15.84</v>
      </c>
    </row>
    <row r="93" spans="2:5" x14ac:dyDescent="0.25">
      <c r="C93" s="2" t="s">
        <v>12</v>
      </c>
      <c r="D93" s="2">
        <v>4310007</v>
      </c>
      <c r="E93" s="4">
        <f>13.94+13.94</f>
        <v>27.88</v>
      </c>
    </row>
    <row r="94" spans="2:5" x14ac:dyDescent="0.25">
      <c r="C94" s="2" t="s">
        <v>13</v>
      </c>
      <c r="D94" s="2">
        <v>4310007</v>
      </c>
      <c r="E94" s="4">
        <f>5.46+13.94</f>
        <v>19.399999999999999</v>
      </c>
    </row>
    <row r="95" spans="2:5" x14ac:dyDescent="0.25">
      <c r="C95" s="2" t="s">
        <v>14</v>
      </c>
      <c r="D95" s="2">
        <v>4310007</v>
      </c>
      <c r="E95" s="4">
        <v>7.27</v>
      </c>
    </row>
    <row r="96" spans="2:5" x14ac:dyDescent="0.25">
      <c r="C96" s="2" t="s">
        <v>15</v>
      </c>
      <c r="D96" s="2">
        <v>4310007</v>
      </c>
      <c r="E96" s="4">
        <v>0</v>
      </c>
    </row>
    <row r="97" spans="1:5" x14ac:dyDescent="0.25">
      <c r="B97" s="13" t="s">
        <v>29</v>
      </c>
      <c r="C97" s="2" t="s">
        <v>20</v>
      </c>
      <c r="D97" s="2">
        <v>4310007</v>
      </c>
      <c r="E97" s="4">
        <v>0</v>
      </c>
    </row>
    <row r="98" spans="1:5" x14ac:dyDescent="0.25">
      <c r="C98" s="2" t="s">
        <v>21</v>
      </c>
      <c r="D98" s="2">
        <v>4310007</v>
      </c>
      <c r="E98" s="4">
        <v>0</v>
      </c>
    </row>
    <row r="99" spans="1:5" x14ac:dyDescent="0.25">
      <c r="C99" s="2" t="s">
        <v>22</v>
      </c>
      <c r="D99" s="2">
        <v>4310007</v>
      </c>
      <c r="E99" s="4">
        <v>0</v>
      </c>
    </row>
    <row r="100" spans="1:5" x14ac:dyDescent="0.25">
      <c r="C100" s="8">
        <v>41953</v>
      </c>
      <c r="D100" s="2">
        <v>4310007</v>
      </c>
      <c r="E100" s="4">
        <v>0</v>
      </c>
    </row>
    <row r="101" spans="1:5" x14ac:dyDescent="0.25">
      <c r="C101" s="2" t="s">
        <v>9</v>
      </c>
      <c r="D101" s="2">
        <v>4310007</v>
      </c>
      <c r="E101" s="4">
        <v>0</v>
      </c>
    </row>
    <row r="102" spans="1:5" x14ac:dyDescent="0.25">
      <c r="C102" s="2" t="s">
        <v>10</v>
      </c>
      <c r="D102" s="2">
        <v>4310007</v>
      </c>
      <c r="E102" s="4">
        <v>0</v>
      </c>
    </row>
    <row r="103" spans="1:5" x14ac:dyDescent="0.25">
      <c r="C103" s="2" t="s">
        <v>11</v>
      </c>
      <c r="D103" s="2">
        <v>4310007</v>
      </c>
      <c r="E103" s="4">
        <v>0</v>
      </c>
    </row>
    <row r="104" spans="1:5" x14ac:dyDescent="0.25">
      <c r="C104" s="2" t="s">
        <v>12</v>
      </c>
      <c r="D104" s="2">
        <v>4310007</v>
      </c>
      <c r="E104" s="4">
        <v>0</v>
      </c>
    </row>
    <row r="105" spans="1:5" x14ac:dyDescent="0.25">
      <c r="C105" s="2" t="s">
        <v>13</v>
      </c>
      <c r="D105" s="2">
        <v>4310007</v>
      </c>
      <c r="E105" s="4">
        <v>5.46</v>
      </c>
    </row>
    <row r="106" spans="1:5" x14ac:dyDescent="0.25">
      <c r="C106" s="2" t="s">
        <v>14</v>
      </c>
      <c r="D106" s="2">
        <v>4310007</v>
      </c>
      <c r="E106" s="4">
        <v>7.46</v>
      </c>
    </row>
    <row r="107" spans="1:5" x14ac:dyDescent="0.25">
      <c r="C107" s="2" t="s">
        <v>15</v>
      </c>
      <c r="D107" s="2">
        <v>4310007</v>
      </c>
      <c r="E107" s="4">
        <v>0</v>
      </c>
    </row>
    <row r="108" spans="1:5" x14ac:dyDescent="0.25">
      <c r="E108" s="7">
        <f>SUM(E39:E107)</f>
        <v>390541.93000000017</v>
      </c>
    </row>
    <row r="109" spans="1:5" x14ac:dyDescent="0.25">
      <c r="E109" s="4"/>
    </row>
    <row r="110" spans="1:5" x14ac:dyDescent="0.25">
      <c r="A110" s="12" t="s">
        <v>26</v>
      </c>
      <c r="E110" s="4"/>
    </row>
    <row r="111" spans="1:5" x14ac:dyDescent="0.25">
      <c r="E111" s="4"/>
    </row>
    <row r="112" spans="1:5" x14ac:dyDescent="0.25">
      <c r="B112" s="6" t="s">
        <v>7</v>
      </c>
      <c r="C112" s="2" t="s">
        <v>16</v>
      </c>
      <c r="D112" s="2">
        <v>4310007</v>
      </c>
      <c r="E112" s="4">
        <v>56023.91</v>
      </c>
    </row>
    <row r="113" spans="1:5" x14ac:dyDescent="0.25">
      <c r="C113" s="2" t="s">
        <v>17</v>
      </c>
      <c r="D113" s="2">
        <v>4310007</v>
      </c>
      <c r="E113" s="4">
        <v>55414.96</v>
      </c>
    </row>
    <row r="114" spans="1:5" x14ac:dyDescent="0.25">
      <c r="E114" s="7">
        <f>SUM(E112:E113)</f>
        <v>111438.87</v>
      </c>
    </row>
    <row r="115" spans="1:5" x14ac:dyDescent="0.25">
      <c r="E115" s="4"/>
    </row>
    <row r="116" spans="1:5" x14ac:dyDescent="0.25">
      <c r="A116" s="12" t="s">
        <v>27</v>
      </c>
      <c r="E116" s="4"/>
    </row>
    <row r="117" spans="1:5" x14ac:dyDescent="0.25">
      <c r="E117" s="4"/>
    </row>
    <row r="118" spans="1:5" x14ac:dyDescent="0.25">
      <c r="B118" s="6" t="s">
        <v>7</v>
      </c>
      <c r="C118" s="2" t="s">
        <v>16</v>
      </c>
      <c r="D118" s="2">
        <v>4310007</v>
      </c>
      <c r="E118" s="4">
        <v>9169.48</v>
      </c>
    </row>
    <row r="119" spans="1:5" x14ac:dyDescent="0.25">
      <c r="C119" s="2" t="s">
        <v>17</v>
      </c>
      <c r="D119" s="2">
        <v>4310007</v>
      </c>
      <c r="E119" s="4">
        <v>9069.81</v>
      </c>
    </row>
    <row r="120" spans="1:5" x14ac:dyDescent="0.25">
      <c r="E120" s="7">
        <f>SUM(E118:E119)</f>
        <v>18239.29</v>
      </c>
    </row>
    <row r="123" spans="1:5" ht="13.5" thickBot="1" x14ac:dyDescent="0.3">
      <c r="A123" s="5" t="s">
        <v>25</v>
      </c>
      <c r="E123" s="11">
        <f>E16+E35+E108+E114+E120</f>
        <v>1076713.6700000002</v>
      </c>
    </row>
    <row r="124" spans="1:5" ht="13.5" thickTop="1" x14ac:dyDescent="0.25"/>
    <row r="126" spans="1:5" x14ac:dyDescent="0.25">
      <c r="A126" s="5" t="s">
        <v>35</v>
      </c>
      <c r="C126" s="2">
        <v>2014</v>
      </c>
      <c r="E126" s="10">
        <f>SUM(E9,E20:E24,E32,E39:E43,E50:E54,E61:E65,E72:E76,E86:E90,E83,E97:E101)</f>
        <v>377294.09000000014</v>
      </c>
    </row>
    <row r="127" spans="1:5" x14ac:dyDescent="0.25">
      <c r="C127" s="2">
        <v>2015</v>
      </c>
      <c r="E127" s="10">
        <f>SUM(E10:E14,E25:E28,E33,E44:E47,E55:E58,E66:E69,E77:E80,E84,E91:E94,E102:E105)</f>
        <v>390242.93</v>
      </c>
    </row>
    <row r="128" spans="1:5" x14ac:dyDescent="0.25">
      <c r="C128" s="2">
        <v>2016</v>
      </c>
      <c r="E128" s="10">
        <f>SUM(E15,E29:E31,E34,E48:E49,E59:E60,E70:E71,E81:E82,E85,E95:E96,E106:E107,E112:E113,E118:E119)</f>
        <v>309176.64999999997</v>
      </c>
    </row>
    <row r="129" spans="1:5" ht="13.5" thickBot="1" x14ac:dyDescent="0.3">
      <c r="E129" s="11">
        <f>SUM(E126:E128)</f>
        <v>1076713.6700000002</v>
      </c>
    </row>
    <row r="130" spans="1:5" ht="13.5" thickTop="1" x14ac:dyDescent="0.25">
      <c r="E130" s="4">
        <f>E123-E129</f>
        <v>0</v>
      </c>
    </row>
    <row r="132" spans="1:5" x14ac:dyDescent="0.25">
      <c r="A132" s="5" t="s">
        <v>36</v>
      </c>
    </row>
    <row r="133" spans="1:5" x14ac:dyDescent="0.25">
      <c r="B133" s="6" t="s">
        <v>7</v>
      </c>
      <c r="E133" s="10">
        <f>SUM(E130:E132,E9:E13,E20:E31,E39:E49,E112:E113,E118:E119)</f>
        <v>960258.52</v>
      </c>
    </row>
    <row r="134" spans="1:5" x14ac:dyDescent="0.25">
      <c r="B134" s="6" t="s">
        <v>37</v>
      </c>
      <c r="E134" s="10">
        <f>SUM(E50:E60)</f>
        <v>10305.599999999999</v>
      </c>
    </row>
    <row r="135" spans="1:5" x14ac:dyDescent="0.25">
      <c r="B135" s="6" t="s">
        <v>38</v>
      </c>
      <c r="E135" s="10">
        <f>SUM(E61:E71,E86:E96)</f>
        <v>1465.3700000000003</v>
      </c>
    </row>
    <row r="136" spans="1:5" x14ac:dyDescent="0.25">
      <c r="B136" s="6" t="s">
        <v>39</v>
      </c>
      <c r="E136" s="10">
        <f>SUM(E72:E82,E97:E107)</f>
        <v>82.949999999999989</v>
      </c>
    </row>
    <row r="137" spans="1:5" x14ac:dyDescent="0.25">
      <c r="B137" s="6" t="s">
        <v>18</v>
      </c>
      <c r="E137" s="10">
        <f>SUM(E14:E15,E32:E34,E83:E85)</f>
        <v>104601.23</v>
      </c>
    </row>
    <row r="138" spans="1:5" ht="13.5" thickBot="1" x14ac:dyDescent="0.3">
      <c r="E138" s="11">
        <f>SUM(E133:E137)</f>
        <v>1076713.67</v>
      </c>
    </row>
    <row r="139" spans="1:5" ht="13.5" thickTop="1" x14ac:dyDescent="0.25">
      <c r="E139" s="4">
        <f>E123-E138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</dc:creator>
  <cp:lastModifiedBy>AEP</cp:lastModifiedBy>
  <dcterms:created xsi:type="dcterms:W3CDTF">2017-08-18T11:36:36Z</dcterms:created>
  <dcterms:modified xsi:type="dcterms:W3CDTF">2017-08-18T17:26:09Z</dcterms:modified>
</cp:coreProperties>
</file>