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355" windowWidth="19230" windowHeight="4230"/>
  </bookViews>
  <sheets>
    <sheet name="KPC School Sample 2015" sheetId="1" r:id="rId1"/>
  </sheets>
  <definedNames>
    <definedName name="_xlnm.Print_Area" localSheetId="0">'KPC School Sample 2015'!$A$1:$N$16</definedName>
  </definedNames>
  <calcPr calcId="145621"/>
</workbook>
</file>

<file path=xl/calcChain.xml><?xml version="1.0" encoding="utf-8"?>
<calcChain xmlns="http://schemas.openxmlformats.org/spreadsheetml/2006/main">
  <c r="M12" i="1" l="1"/>
  <c r="K12" i="1"/>
  <c r="K8" i="1"/>
  <c r="K3" i="1"/>
  <c r="J8" i="1"/>
  <c r="I8" i="1"/>
  <c r="H8" i="1"/>
  <c r="J3" i="1"/>
  <c r="I3" i="1"/>
  <c r="H3" i="1"/>
  <c r="F12" i="1"/>
  <c r="F8" i="1"/>
  <c r="F3" i="1"/>
  <c r="E9" i="1"/>
  <c r="E10" i="1" s="1"/>
  <c r="D9" i="1"/>
  <c r="D10" i="1" s="1"/>
  <c r="D5" i="1"/>
  <c r="E4" i="1"/>
  <c r="E5" i="1" s="1"/>
  <c r="D4" i="1"/>
</calcChain>
</file>

<file path=xl/sharedStrings.xml><?xml version="1.0" encoding="utf-8"?>
<sst xmlns="http://schemas.openxmlformats.org/spreadsheetml/2006/main" count="23" uniqueCount="19">
  <si>
    <t>strata</t>
  </si>
  <si>
    <t>mean kw sample</t>
  </si>
  <si>
    <t>group</t>
  </si>
  <si>
    <t>sample</t>
  </si>
  <si>
    <t>population</t>
  </si>
  <si>
    <t>mean kwh</t>
  </si>
  <si>
    <t>Difference</t>
  </si>
  <si>
    <t>Pct Difference</t>
  </si>
  <si>
    <t>count</t>
  </si>
  <si>
    <t>Y hat</t>
  </si>
  <si>
    <t>sample mean kw * population count</t>
  </si>
  <si>
    <t>N^2</t>
  </si>
  <si>
    <t>1-(n/N)</t>
  </si>
  <si>
    <t>h*i*j</t>
  </si>
  <si>
    <t>se</t>
  </si>
  <si>
    <t>s^2/n (where s^2 is variance and was calculated with sas using proc means var)</t>
  </si>
  <si>
    <t>Relative Precision=z*se/Y-hat, where z=1.645 for 90% confidence interval</t>
  </si>
  <si>
    <t>RP</t>
  </si>
  <si>
    <t>This  analysis was done in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</si>
</sst>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10" fontId="0" fillId="0" borderId="1" xfId="1" applyNumberFormat="1" applyFont="1" applyBorder="1"/>
    <xf numFmtId="0" fontId="0" fillId="0" borderId="2" xfId="0" applyBorder="1"/>
    <xf numFmtId="0" fontId="0" fillId="0" borderId="3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E11" sqref="E11"/>
    </sheetView>
  </sheetViews>
  <sheetFormatPr defaultRowHeight="15" x14ac:dyDescent="0.25"/>
  <cols>
    <col min="1" max="2" width="6" bestFit="1" customWidth="1"/>
    <col min="3" max="3" width="13.7109375" bestFit="1" customWidth="1"/>
    <col min="4" max="4" width="10.5703125" bestFit="1" customWidth="1"/>
    <col min="5" max="5" width="9" bestFit="1" customWidth="1"/>
    <col min="6" max="6" width="12.85546875" bestFit="1" customWidth="1"/>
    <col min="7" max="7" width="3.5703125" customWidth="1"/>
    <col min="8" max="8" width="6" bestFit="1" customWidth="1"/>
    <col min="10" max="10" width="12" bestFit="1" customWidth="1"/>
    <col min="12" max="12" width="5" customWidth="1"/>
    <col min="13" max="13" width="20.42578125" customWidth="1"/>
  </cols>
  <sheetData>
    <row r="1" spans="1:14" s="1" customFormat="1" ht="120" x14ac:dyDescent="0.25">
      <c r="A1" s="2" t="s">
        <v>0</v>
      </c>
      <c r="B1" s="2" t="s">
        <v>8</v>
      </c>
      <c r="C1" s="2" t="s">
        <v>2</v>
      </c>
      <c r="D1" s="2" t="s">
        <v>5</v>
      </c>
      <c r="E1" s="2" t="s">
        <v>1</v>
      </c>
      <c r="F1" s="2" t="s">
        <v>10</v>
      </c>
      <c r="G1" s="2"/>
      <c r="H1" s="2" t="s">
        <v>11</v>
      </c>
      <c r="I1" s="2" t="s">
        <v>12</v>
      </c>
      <c r="J1" s="2" t="s">
        <v>15</v>
      </c>
      <c r="K1" s="2" t="s">
        <v>13</v>
      </c>
      <c r="M1" s="2" t="s">
        <v>16</v>
      </c>
    </row>
    <row r="2" spans="1:14" x14ac:dyDescent="0.25">
      <c r="A2" s="3">
        <v>1</v>
      </c>
      <c r="B2" s="3">
        <v>15</v>
      </c>
      <c r="C2" s="3" t="s">
        <v>3</v>
      </c>
      <c r="D2" s="4">
        <v>546844</v>
      </c>
      <c r="E2" s="4">
        <v>233.68</v>
      </c>
      <c r="F2" s="3"/>
      <c r="G2" s="3"/>
      <c r="H2" s="3"/>
      <c r="I2" s="3"/>
      <c r="J2" s="3"/>
      <c r="K2" s="3"/>
      <c r="M2" s="6"/>
    </row>
    <row r="3" spans="1:14" x14ac:dyDescent="0.25">
      <c r="A3" s="3">
        <v>1</v>
      </c>
      <c r="B3" s="3">
        <v>114</v>
      </c>
      <c r="C3" s="3" t="s">
        <v>4</v>
      </c>
      <c r="D3" s="4">
        <v>510250.66667000001</v>
      </c>
      <c r="E3" s="4">
        <v>228.89884211</v>
      </c>
      <c r="F3" s="3">
        <f>E2*B3</f>
        <v>26639.52</v>
      </c>
      <c r="G3" s="3"/>
      <c r="H3" s="3">
        <f>B3^2</f>
        <v>12996</v>
      </c>
      <c r="I3" s="3">
        <f>(1-B2/B3)</f>
        <v>0.86842105263157898</v>
      </c>
      <c r="J3" s="3">
        <f>5258.9817143/B2</f>
        <v>350.59878095333335</v>
      </c>
      <c r="K3" s="3">
        <f>H3*I3*J3</f>
        <v>3956857.84183932</v>
      </c>
      <c r="M3" s="7"/>
    </row>
    <row r="4" spans="1:14" x14ac:dyDescent="0.25">
      <c r="A4" s="3"/>
      <c r="B4" s="3"/>
      <c r="C4" s="3" t="s">
        <v>6</v>
      </c>
      <c r="D4" s="4">
        <f>D2-D3</f>
        <v>36593.333329999994</v>
      </c>
      <c r="E4" s="4">
        <f>E2-E3</f>
        <v>4.7811578900000029</v>
      </c>
      <c r="F4" s="3"/>
      <c r="G4" s="3"/>
      <c r="H4" s="3"/>
      <c r="I4" s="3"/>
      <c r="J4" s="3"/>
      <c r="K4" s="3"/>
    </row>
    <row r="5" spans="1:14" x14ac:dyDescent="0.25">
      <c r="A5" s="3"/>
      <c r="B5" s="3"/>
      <c r="C5" s="3" t="s">
        <v>7</v>
      </c>
      <c r="D5" s="5">
        <f>D4/D3</f>
        <v>7.1716385142258712E-2</v>
      </c>
      <c r="E5" s="5">
        <f>E4/E3</f>
        <v>2.0887645590196399E-2</v>
      </c>
      <c r="F5" s="3"/>
      <c r="G5" s="3"/>
      <c r="H5" s="3"/>
      <c r="I5" s="3"/>
      <c r="J5" s="3"/>
      <c r="K5" s="3"/>
      <c r="M5" s="7"/>
    </row>
    <row r="6" spans="1:14" x14ac:dyDescent="0.25">
      <c r="A6" s="3"/>
      <c r="B6" s="3"/>
      <c r="C6" s="3"/>
      <c r="D6" s="4"/>
      <c r="E6" s="4"/>
      <c r="F6" s="3"/>
      <c r="G6" s="3"/>
      <c r="H6" s="3"/>
      <c r="I6" s="3"/>
      <c r="J6" s="3"/>
      <c r="K6" s="3"/>
      <c r="M6" s="7"/>
    </row>
    <row r="7" spans="1:14" x14ac:dyDescent="0.25">
      <c r="A7" s="3">
        <v>2</v>
      </c>
      <c r="B7" s="3">
        <v>15</v>
      </c>
      <c r="C7" s="3" t="s">
        <v>3</v>
      </c>
      <c r="D7" s="4">
        <v>1299349.3333000001</v>
      </c>
      <c r="E7" s="4">
        <v>437.96533333000002</v>
      </c>
      <c r="F7" s="3"/>
      <c r="G7" s="3"/>
      <c r="H7" s="3"/>
      <c r="I7" s="3"/>
      <c r="J7" s="3"/>
      <c r="K7" s="3"/>
      <c r="M7" s="7"/>
    </row>
    <row r="8" spans="1:14" x14ac:dyDescent="0.25">
      <c r="A8" s="3">
        <v>2</v>
      </c>
      <c r="B8" s="3">
        <v>45</v>
      </c>
      <c r="C8" s="3" t="s">
        <v>4</v>
      </c>
      <c r="D8" s="4">
        <v>1279212</v>
      </c>
      <c r="E8" s="4">
        <v>435.74822222</v>
      </c>
      <c r="F8" s="3">
        <f>E7*B8</f>
        <v>19708.439999850001</v>
      </c>
      <c r="G8" s="3"/>
      <c r="H8" s="3">
        <f>B8^2</f>
        <v>2025</v>
      </c>
      <c r="I8" s="3">
        <f>(1-B7/B8)</f>
        <v>0.66666666666666674</v>
      </c>
      <c r="J8" s="3">
        <f>18941.558598/B7</f>
        <v>1262.7705731999999</v>
      </c>
      <c r="K8" s="3">
        <f>H8*I8*J8</f>
        <v>1704740.2738200002</v>
      </c>
      <c r="M8" s="7"/>
    </row>
    <row r="9" spans="1:14" x14ac:dyDescent="0.25">
      <c r="A9" s="3"/>
      <c r="B9" s="3"/>
      <c r="C9" s="3" t="s">
        <v>6</v>
      </c>
      <c r="D9" s="4">
        <f>D7-D8</f>
        <v>20137.333300000057</v>
      </c>
      <c r="E9" s="4">
        <f>E7-E8</f>
        <v>2.2171111100000189</v>
      </c>
      <c r="F9" s="3"/>
      <c r="G9" s="3"/>
      <c r="H9" s="3"/>
      <c r="I9" s="3"/>
      <c r="J9" s="3"/>
      <c r="K9" s="3"/>
      <c r="M9" s="7"/>
    </row>
    <row r="10" spans="1:14" x14ac:dyDescent="0.25">
      <c r="A10" s="3"/>
      <c r="B10" s="3"/>
      <c r="C10" s="3" t="s">
        <v>7</v>
      </c>
      <c r="D10" s="5">
        <f>D9/D8</f>
        <v>1.5741982798785546E-2</v>
      </c>
      <c r="E10" s="5">
        <f>E9/E8</f>
        <v>5.0880554341783332E-3</v>
      </c>
      <c r="F10" s="3"/>
      <c r="G10" s="3"/>
      <c r="H10" s="3"/>
      <c r="I10" s="3"/>
      <c r="J10" s="3"/>
      <c r="K10" s="3"/>
      <c r="M10" s="7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M11" s="7"/>
    </row>
    <row r="12" spans="1:14" x14ac:dyDescent="0.25">
      <c r="A12" s="3"/>
      <c r="B12" s="3"/>
      <c r="C12" s="3"/>
      <c r="D12" s="3"/>
      <c r="E12" s="3"/>
      <c r="F12" s="3">
        <f>SUM(F3:F8)</f>
        <v>46347.959999850005</v>
      </c>
      <c r="G12" s="3" t="s">
        <v>9</v>
      </c>
      <c r="H12" s="3"/>
      <c r="I12" s="3"/>
      <c r="J12" s="3"/>
      <c r="K12" s="3">
        <f>SQRT(K8+K3)</f>
        <v>2379.4112960266707</v>
      </c>
      <c r="L12" t="s">
        <v>14</v>
      </c>
      <c r="M12" s="7">
        <f>1.645 *K12/F12</f>
        <v>8.4451000259267953E-2</v>
      </c>
      <c r="N12" t="s">
        <v>17</v>
      </c>
    </row>
    <row r="16" spans="1:14" x14ac:dyDescent="0.25">
      <c r="C16" t="s">
        <v>18</v>
      </c>
    </row>
  </sheetData>
  <pageMargins left="0.25" right="0.25" top="1.120000000000000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KPC School Sample 2015</vt:lpstr>
      <vt:lpstr>'KPC School Sample 2015'!Print_Area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AEP</cp:lastModifiedBy>
  <cp:lastPrinted>2017-08-23T22:34:08Z</cp:lastPrinted>
  <dcterms:created xsi:type="dcterms:W3CDTF">2016-02-02T19:57:01Z</dcterms:created>
  <dcterms:modified xsi:type="dcterms:W3CDTF">2017-08-23T22:34:16Z</dcterms:modified>
</cp:coreProperties>
</file>