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290792\Desktop\"/>
    </mc:Choice>
  </mc:AlternateContent>
  <bookViews>
    <workbookView xWindow="1200" yWindow="885" windowWidth="17475" windowHeight="10965" tabRatio="813"/>
  </bookViews>
  <sheets>
    <sheet name="Summary" sheetId="4" r:id="rId1"/>
    <sheet name="Tariff Revenues" sheetId="7" r:id="rId2"/>
    <sheet name="KWh by Tariff" sheetId="8" r:id="rId3"/>
    <sheet name="Fuel" sheetId="9" r:id="rId4"/>
  </sheets>
  <definedNames>
    <definedName name="tim">#REF!</definedName>
  </definedNames>
  <calcPr calcId="162913" iterate="1"/>
  <pivotCaches>
    <pivotCache cacheId="0" r:id="rId5"/>
  </pivotCaches>
</workbook>
</file>

<file path=xl/calcChain.xml><?xml version="1.0" encoding="utf-8"?>
<calcChain xmlns="http://schemas.openxmlformats.org/spreadsheetml/2006/main">
  <c r="K75" i="8" l="1"/>
  <c r="N75" i="8" l="1"/>
  <c r="N76" i="8" l="1"/>
  <c r="K76" i="8"/>
  <c r="G76" i="8"/>
  <c r="C76" i="8"/>
  <c r="B19" i="9"/>
  <c r="B18" i="9"/>
  <c r="B17" i="9"/>
  <c r="B16" i="9"/>
  <c r="B15" i="9"/>
  <c r="E15" i="9" s="1"/>
  <c r="B14" i="9"/>
  <c r="B13" i="9"/>
  <c r="B12" i="9"/>
  <c r="B11" i="9"/>
  <c r="B10" i="9"/>
  <c r="B9" i="9"/>
  <c r="E9" i="9" s="1"/>
  <c r="B8" i="9"/>
  <c r="E8" i="9" s="1"/>
  <c r="F71" i="8"/>
  <c r="M75" i="8"/>
  <c r="M76" i="8" s="1"/>
  <c r="L75" i="8"/>
  <c r="L76" i="8" s="1"/>
  <c r="J75" i="8"/>
  <c r="J76" i="8" s="1"/>
  <c r="I75" i="8"/>
  <c r="I76" i="8" s="1"/>
  <c r="H75" i="8"/>
  <c r="H76" i="8" s="1"/>
  <c r="G75" i="8"/>
  <c r="F75" i="8"/>
  <c r="F76" i="8" s="1"/>
  <c r="E75" i="8"/>
  <c r="E76" i="8" s="1"/>
  <c r="D75" i="8"/>
  <c r="D76" i="8" s="1"/>
  <c r="C75" i="8"/>
  <c r="L73" i="8"/>
  <c r="F73" i="8"/>
  <c r="D73" i="8"/>
  <c r="N71" i="8"/>
  <c r="N73" i="8" s="1"/>
  <c r="M71" i="8"/>
  <c r="M73" i="8" s="1"/>
  <c r="L71" i="8"/>
  <c r="K71" i="8"/>
  <c r="K73" i="8" s="1"/>
  <c r="J71" i="8"/>
  <c r="J73" i="8" s="1"/>
  <c r="I71" i="8"/>
  <c r="I73" i="8" s="1"/>
  <c r="H71" i="8"/>
  <c r="H73" i="8" s="1"/>
  <c r="G71" i="8"/>
  <c r="G73" i="8" s="1"/>
  <c r="E71" i="8"/>
  <c r="E73" i="8" s="1"/>
  <c r="D71" i="8"/>
  <c r="C71" i="8"/>
  <c r="C73" i="8" s="1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71" i="8" l="1"/>
  <c r="O73" i="8" s="1"/>
  <c r="E62" i="7"/>
  <c r="J62" i="7" s="1"/>
  <c r="E60" i="7"/>
  <c r="J60" i="7" s="1"/>
  <c r="E56" i="7"/>
  <c r="E34" i="7"/>
  <c r="I34" i="7" s="1"/>
  <c r="E32" i="7"/>
  <c r="K32" i="7" s="1"/>
  <c r="E23" i="7"/>
  <c r="J23" i="7" s="1"/>
  <c r="J56" i="7" l="1"/>
  <c r="K62" i="7"/>
  <c r="I60" i="7"/>
  <c r="I56" i="7"/>
  <c r="I62" i="7"/>
  <c r="K60" i="7"/>
  <c r="K56" i="7"/>
  <c r="K34" i="7"/>
  <c r="J32" i="7"/>
  <c r="J34" i="7"/>
  <c r="I32" i="7"/>
  <c r="I23" i="7"/>
  <c r="K23" i="7"/>
  <c r="M62" i="7" l="1"/>
  <c r="M60" i="7"/>
  <c r="M34" i="7"/>
  <c r="M56" i="7"/>
  <c r="M32" i="7"/>
  <c r="M23" i="7"/>
  <c r="E10" i="9"/>
  <c r="E11" i="9"/>
  <c r="E12" i="9"/>
  <c r="E13" i="9"/>
  <c r="E14" i="9"/>
  <c r="E16" i="9"/>
  <c r="E17" i="9"/>
  <c r="E18" i="9"/>
  <c r="E19" i="9"/>
  <c r="E20" i="9" l="1"/>
  <c r="F71" i="7"/>
  <c r="G71" i="7"/>
  <c r="H71" i="7"/>
  <c r="E70" i="7"/>
  <c r="J70" i="7" s="1"/>
  <c r="E69" i="7"/>
  <c r="K69" i="7" s="1"/>
  <c r="E68" i="7"/>
  <c r="J68" i="7" s="1"/>
  <c r="E67" i="7"/>
  <c r="K67" i="7" s="1"/>
  <c r="E66" i="7"/>
  <c r="I66" i="7" s="1"/>
  <c r="E65" i="7"/>
  <c r="J65" i="7" s="1"/>
  <c r="E64" i="7"/>
  <c r="K64" i="7" s="1"/>
  <c r="E63" i="7"/>
  <c r="J63" i="7" s="1"/>
  <c r="E61" i="7"/>
  <c r="I61" i="7" s="1"/>
  <c r="E59" i="7"/>
  <c r="J59" i="7" s="1"/>
  <c r="E58" i="7"/>
  <c r="K58" i="7" s="1"/>
  <c r="E57" i="7"/>
  <c r="J57" i="7" s="1"/>
  <c r="E55" i="7"/>
  <c r="I55" i="7" s="1"/>
  <c r="E54" i="7"/>
  <c r="J54" i="7" s="1"/>
  <c r="E53" i="7"/>
  <c r="K53" i="7" s="1"/>
  <c r="E52" i="7"/>
  <c r="J52" i="7" s="1"/>
  <c r="E51" i="7"/>
  <c r="I51" i="7" s="1"/>
  <c r="E50" i="7"/>
  <c r="J50" i="7" s="1"/>
  <c r="E49" i="7"/>
  <c r="K49" i="7" s="1"/>
  <c r="E48" i="7"/>
  <c r="J48" i="7" s="1"/>
  <c r="E47" i="7"/>
  <c r="I47" i="7" s="1"/>
  <c r="E46" i="7"/>
  <c r="J46" i="7" s="1"/>
  <c r="E45" i="7"/>
  <c r="K45" i="7" s="1"/>
  <c r="E44" i="7"/>
  <c r="J44" i="7" s="1"/>
  <c r="E43" i="7"/>
  <c r="I43" i="7" s="1"/>
  <c r="E42" i="7"/>
  <c r="J42" i="7" s="1"/>
  <c r="E41" i="7"/>
  <c r="K41" i="7" s="1"/>
  <c r="E40" i="7"/>
  <c r="J40" i="7" s="1"/>
  <c r="E39" i="7"/>
  <c r="I39" i="7" s="1"/>
  <c r="E38" i="7"/>
  <c r="J38" i="7" s="1"/>
  <c r="E37" i="7"/>
  <c r="K37" i="7" s="1"/>
  <c r="E36" i="7"/>
  <c r="J36" i="7" s="1"/>
  <c r="E35" i="7"/>
  <c r="I35" i="7" s="1"/>
  <c r="E33" i="7"/>
  <c r="J33" i="7" s="1"/>
  <c r="E31" i="7"/>
  <c r="K31" i="7" s="1"/>
  <c r="E30" i="7"/>
  <c r="J30" i="7" s="1"/>
  <c r="E29" i="7"/>
  <c r="I29" i="7" s="1"/>
  <c r="E28" i="7"/>
  <c r="J28" i="7" s="1"/>
  <c r="E27" i="7"/>
  <c r="K27" i="7" s="1"/>
  <c r="E26" i="7"/>
  <c r="J26" i="7" s="1"/>
  <c r="E25" i="7"/>
  <c r="I25" i="7" s="1"/>
  <c r="E24" i="7"/>
  <c r="J24" i="7" s="1"/>
  <c r="E22" i="7"/>
  <c r="K22" i="7" s="1"/>
  <c r="E21" i="7"/>
  <c r="J21" i="7" s="1"/>
  <c r="E20" i="7"/>
  <c r="I20" i="7" s="1"/>
  <c r="E19" i="7"/>
  <c r="J19" i="7" s="1"/>
  <c r="E18" i="7"/>
  <c r="K18" i="7" s="1"/>
  <c r="E17" i="7"/>
  <c r="J17" i="7" s="1"/>
  <c r="E16" i="7"/>
  <c r="I16" i="7" s="1"/>
  <c r="E15" i="7"/>
  <c r="J15" i="7" s="1"/>
  <c r="E14" i="7"/>
  <c r="K14" i="7" s="1"/>
  <c r="E13" i="7"/>
  <c r="J13" i="7" s="1"/>
  <c r="E12" i="7"/>
  <c r="I12" i="7" s="1"/>
  <c r="E11" i="7"/>
  <c r="J11" i="7" s="1"/>
  <c r="E10" i="7"/>
  <c r="K10" i="7" s="1"/>
  <c r="E9" i="7"/>
  <c r="J9" i="7" s="1"/>
  <c r="E8" i="7"/>
  <c r="I8" i="7" s="1"/>
  <c r="E7" i="7"/>
  <c r="J7" i="7" s="1"/>
  <c r="E6" i="7"/>
  <c r="J6" i="7" s="1"/>
  <c r="D71" i="7"/>
  <c r="C71" i="7"/>
  <c r="I6" i="7" l="1"/>
  <c r="K6" i="7"/>
  <c r="I38" i="7"/>
  <c r="K7" i="7"/>
  <c r="I19" i="7"/>
  <c r="I54" i="7"/>
  <c r="I46" i="7"/>
  <c r="K15" i="7"/>
  <c r="I65" i="7"/>
  <c r="I28" i="7"/>
  <c r="I52" i="7"/>
  <c r="I26" i="7"/>
  <c r="J67" i="7"/>
  <c r="I67" i="7"/>
  <c r="I57" i="7"/>
  <c r="I48" i="7"/>
  <c r="I40" i="7"/>
  <c r="I30" i="7"/>
  <c r="I21" i="7"/>
  <c r="I11" i="7"/>
  <c r="I63" i="7"/>
  <c r="I44" i="7"/>
  <c r="I36" i="7"/>
  <c r="I69" i="7"/>
  <c r="I59" i="7"/>
  <c r="I50" i="7"/>
  <c r="I42" i="7"/>
  <c r="I33" i="7"/>
  <c r="I24" i="7"/>
  <c r="K13" i="7"/>
  <c r="I68" i="7"/>
  <c r="K63" i="7"/>
  <c r="K57" i="7"/>
  <c r="K52" i="7"/>
  <c r="K48" i="7"/>
  <c r="K44" i="7"/>
  <c r="K40" i="7"/>
  <c r="M40" i="7" s="1"/>
  <c r="K36" i="7"/>
  <c r="K30" i="7"/>
  <c r="K26" i="7"/>
  <c r="K21" i="7"/>
  <c r="K17" i="7"/>
  <c r="K11" i="7"/>
  <c r="I7" i="7"/>
  <c r="M7" i="7" s="1"/>
  <c r="J69" i="7"/>
  <c r="K65" i="7"/>
  <c r="K59" i="7"/>
  <c r="K54" i="7"/>
  <c r="K50" i="7"/>
  <c r="K46" i="7"/>
  <c r="K42" i="7"/>
  <c r="K38" i="7"/>
  <c r="K33" i="7"/>
  <c r="K28" i="7"/>
  <c r="K24" i="7"/>
  <c r="K19" i="7"/>
  <c r="I15" i="7"/>
  <c r="K9" i="7"/>
  <c r="I70" i="7"/>
  <c r="K68" i="7"/>
  <c r="J64" i="7"/>
  <c r="J58" i="7"/>
  <c r="J53" i="7"/>
  <c r="J49" i="7"/>
  <c r="J45" i="7"/>
  <c r="J41" i="7"/>
  <c r="J37" i="7"/>
  <c r="J31" i="7"/>
  <c r="J27" i="7"/>
  <c r="J22" i="7"/>
  <c r="J18" i="7"/>
  <c r="I17" i="7"/>
  <c r="J14" i="7"/>
  <c r="I13" i="7"/>
  <c r="M13" i="7" s="1"/>
  <c r="J10" i="7"/>
  <c r="I9" i="7"/>
  <c r="K66" i="7"/>
  <c r="I64" i="7"/>
  <c r="K61" i="7"/>
  <c r="I58" i="7"/>
  <c r="K55" i="7"/>
  <c r="I53" i="7"/>
  <c r="K51" i="7"/>
  <c r="I49" i="7"/>
  <c r="K47" i="7"/>
  <c r="I45" i="7"/>
  <c r="K43" i="7"/>
  <c r="I41" i="7"/>
  <c r="K39" i="7"/>
  <c r="I37" i="7"/>
  <c r="K35" i="7"/>
  <c r="I31" i="7"/>
  <c r="K29" i="7"/>
  <c r="I27" i="7"/>
  <c r="K25" i="7"/>
  <c r="I22" i="7"/>
  <c r="K20" i="7"/>
  <c r="I18" i="7"/>
  <c r="K16" i="7"/>
  <c r="I14" i="7"/>
  <c r="K12" i="7"/>
  <c r="I10" i="7"/>
  <c r="K8" i="7"/>
  <c r="K70" i="7"/>
  <c r="J66" i="7"/>
  <c r="J61" i="7"/>
  <c r="J55" i="7"/>
  <c r="J51" i="7"/>
  <c r="J47" i="7"/>
  <c r="M47" i="7" s="1"/>
  <c r="J43" i="7"/>
  <c r="M42" i="7"/>
  <c r="J39" i="7"/>
  <c r="J35" i="7"/>
  <c r="J29" i="7"/>
  <c r="J25" i="7"/>
  <c r="M25" i="7" s="1"/>
  <c r="J20" i="7"/>
  <c r="J16" i="7"/>
  <c r="J12" i="7"/>
  <c r="J8" i="7"/>
  <c r="E71" i="7"/>
  <c r="M43" i="7" l="1"/>
  <c r="M16" i="7"/>
  <c r="M51" i="7"/>
  <c r="M11" i="7"/>
  <c r="M38" i="7"/>
  <c r="M68" i="7"/>
  <c r="M61" i="7"/>
  <c r="M48" i="7"/>
  <c r="M35" i="7"/>
  <c r="M6" i="7"/>
  <c r="M65" i="7"/>
  <c r="M28" i="7"/>
  <c r="M19" i="7"/>
  <c r="M54" i="7"/>
  <c r="M44" i="7"/>
  <c r="M69" i="7"/>
  <c r="M26" i="7"/>
  <c r="M12" i="7"/>
  <c r="M30" i="7"/>
  <c r="M46" i="7"/>
  <c r="M29" i="7"/>
  <c r="M15" i="7"/>
  <c r="M33" i="7"/>
  <c r="M50" i="7"/>
  <c r="M21" i="7"/>
  <c r="M57" i="7"/>
  <c r="M24" i="7"/>
  <c r="M59" i="7"/>
  <c r="M63" i="7"/>
  <c r="M67" i="7"/>
  <c r="M66" i="7"/>
  <c r="M36" i="7"/>
  <c r="M52" i="7"/>
  <c r="M20" i="7"/>
  <c r="M55" i="7"/>
  <c r="M22" i="7"/>
  <c r="M41" i="7"/>
  <c r="M49" i="7"/>
  <c r="M9" i="7"/>
  <c r="K71" i="7"/>
  <c r="M39" i="7"/>
  <c r="M14" i="7"/>
  <c r="M31" i="7"/>
  <c r="M58" i="7"/>
  <c r="M17" i="7"/>
  <c r="N70" i="7" s="1"/>
  <c r="J71" i="7"/>
  <c r="M10" i="7"/>
  <c r="M27" i="7"/>
  <c r="M45" i="7"/>
  <c r="M70" i="7"/>
  <c r="M18" i="7"/>
  <c r="M37" i="7"/>
  <c r="M53" i="7"/>
  <c r="M64" i="7"/>
  <c r="M8" i="7"/>
  <c r="I71" i="7"/>
  <c r="N16" i="7" l="1"/>
  <c r="M71" i="7"/>
  <c r="D6" i="4"/>
  <c r="D7" i="4" s="1"/>
  <c r="C6" i="4"/>
  <c r="E6" i="4" l="1"/>
</calcChain>
</file>

<file path=xl/sharedStrings.xml><?xml version="1.0" encoding="utf-8"?>
<sst xmlns="http://schemas.openxmlformats.org/spreadsheetml/2006/main" count="209" uniqueCount="141">
  <si>
    <t>TARIFF</t>
  </si>
  <si>
    <t>TARIFF DESC</t>
  </si>
  <si>
    <t>RSW-LMWH</t>
  </si>
  <si>
    <t>RSW-A</t>
  </si>
  <si>
    <t>RSW-B</t>
  </si>
  <si>
    <t>RS</t>
  </si>
  <si>
    <t>RS EMP</t>
  </si>
  <si>
    <t>RSW-RS</t>
  </si>
  <si>
    <t>AORH-W ON</t>
  </si>
  <si>
    <t>RSW-ONPK</t>
  </si>
  <si>
    <t>RS LM-ON</t>
  </si>
  <si>
    <t>AORH-ON</t>
  </si>
  <si>
    <t>RS-TOD-ON</t>
  </si>
  <si>
    <t>OL 175 MV</t>
  </si>
  <si>
    <t>OL 100 HP</t>
  </si>
  <si>
    <t>OL 400 MV</t>
  </si>
  <si>
    <t>OL 200 HP</t>
  </si>
  <si>
    <t>OL 400 HP</t>
  </si>
  <si>
    <t>OL175 MVP</t>
  </si>
  <si>
    <t>OL 200HPF</t>
  </si>
  <si>
    <t>OL400 HPF</t>
  </si>
  <si>
    <t>OL 250 MH</t>
  </si>
  <si>
    <t>OL100 HPP</t>
  </si>
  <si>
    <t>OL 150 HP</t>
  </si>
  <si>
    <t>OL 400 MH</t>
  </si>
  <si>
    <t>OL 250HPP</t>
  </si>
  <si>
    <t>OL150 HPP</t>
  </si>
  <si>
    <t>OL 1000MH</t>
  </si>
  <si>
    <t>SGS-MTRD</t>
  </si>
  <si>
    <t>SGS</t>
  </si>
  <si>
    <t>SGS-UMR</t>
  </si>
  <si>
    <t>MGS - AF</t>
  </si>
  <si>
    <t>MGS SEC</t>
  </si>
  <si>
    <t>MGS PRI</t>
  </si>
  <si>
    <t>MGS M SEC</t>
  </si>
  <si>
    <t>MGSCC PRI</t>
  </si>
  <si>
    <t>MGS LM ON</t>
  </si>
  <si>
    <t>SGSTOD ON</t>
  </si>
  <si>
    <t>EXPSGSTOD</t>
  </si>
  <si>
    <t>MGS-TOD</t>
  </si>
  <si>
    <t>MGSCC SUB</t>
  </si>
  <si>
    <t>LGS SEC</t>
  </si>
  <si>
    <t>LGS M SEC</t>
  </si>
  <si>
    <t>LGS PRI</t>
  </si>
  <si>
    <t>LGS M PRI</t>
  </si>
  <si>
    <t>LGS SUB</t>
  </si>
  <si>
    <t>LGS TRAN</t>
  </si>
  <si>
    <t>LGS-LM-TD</t>
  </si>
  <si>
    <t>PS SEC</t>
  </si>
  <si>
    <t>PS PRI</t>
  </si>
  <si>
    <t>IGS PRI</t>
  </si>
  <si>
    <t>IGS SUB</t>
  </si>
  <si>
    <t>IGS</t>
  </si>
  <si>
    <t>SL</t>
  </si>
  <si>
    <t>MW</t>
  </si>
  <si>
    <t>Residential</t>
  </si>
  <si>
    <t>All Other (C&amp;I)</t>
  </si>
  <si>
    <t>Total</t>
  </si>
  <si>
    <t>12 mo B&amp;A REVENUE</t>
  </si>
  <si>
    <t>(1)</t>
  </si>
  <si>
    <t>(2)</t>
  </si>
  <si>
    <t>(3)</t>
  </si>
  <si>
    <t>Kentucky Power Revenue Detail</t>
  </si>
  <si>
    <t>Row Labels</t>
  </si>
  <si>
    <t>Grand Total</t>
  </si>
  <si>
    <t>Base Fuel Rate</t>
  </si>
  <si>
    <t>LGSSECTOD</t>
  </si>
  <si>
    <t>CS-IRP</t>
  </si>
  <si>
    <t>CS-IRP ST</t>
  </si>
  <si>
    <t>IGS SEC</t>
  </si>
  <si>
    <t>12 Month Billed Revenue</t>
  </si>
  <si>
    <t>Accrued and Estimated By Tariff</t>
  </si>
  <si>
    <t>Billed PPA</t>
  </si>
  <si>
    <t>Billed ES</t>
  </si>
  <si>
    <t>B&amp;A PPA</t>
  </si>
  <si>
    <t>B&amp;A ES</t>
  </si>
  <si>
    <t>KPCO</t>
  </si>
  <si>
    <t>JAN</t>
  </si>
  <si>
    <t>FEB</t>
  </si>
  <si>
    <t>MAR</t>
  </si>
  <si>
    <t>APR</t>
  </si>
  <si>
    <t>MAY</t>
  </si>
  <si>
    <t>August</t>
  </si>
  <si>
    <t>September</t>
  </si>
  <si>
    <t>JUN</t>
  </si>
  <si>
    <t>JUL</t>
  </si>
  <si>
    <t>AUG</t>
  </si>
  <si>
    <t>SEP</t>
  </si>
  <si>
    <t>OCT</t>
  </si>
  <si>
    <t>NOV</t>
  </si>
  <si>
    <t>DEC</t>
  </si>
  <si>
    <t>Tariff Code</t>
  </si>
  <si>
    <t>Billed and Accrued Tariff Summary</t>
  </si>
  <si>
    <t>12MOTotal</t>
  </si>
  <si>
    <t>Sum of SEP</t>
  </si>
  <si>
    <t>Sum of OCT</t>
  </si>
  <si>
    <t>Sum of NOV</t>
  </si>
  <si>
    <t>Sum of DEC</t>
  </si>
  <si>
    <t>Sum of JAN</t>
  </si>
  <si>
    <t>Sum of FEB</t>
  </si>
  <si>
    <t>Sum of MAR</t>
  </si>
  <si>
    <t>Sum of APR</t>
  </si>
  <si>
    <t>Sum of MAY</t>
  </si>
  <si>
    <t>Sum of JUN</t>
  </si>
  <si>
    <t>Sum of JUL</t>
  </si>
  <si>
    <t>Sum of AUG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</si>
  <si>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</si>
  <si>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</si>
  <si>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</si>
  <si>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</si>
  <si>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</si>
  <si>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</si>
  <si>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</si>
  <si>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</si>
  <si>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B&amp;A kWh</t>
  </si>
  <si>
    <t>Non-Residential kWh and Fuel Calcs</t>
  </si>
  <si>
    <t>Fuel Clause Rate</t>
  </si>
  <si>
    <t>Total Fuel Revenue</t>
  </si>
  <si>
    <t>Total Non Residential Fuel Revenue</t>
  </si>
  <si>
    <t>Billed and Accrued Revenue</t>
  </si>
  <si>
    <t>WITHOUT % of Rev Riders</t>
  </si>
  <si>
    <t>Res subtotal</t>
  </si>
  <si>
    <t>All Other Subtotal</t>
  </si>
  <si>
    <t>KPCo 12 Months Ended June 2018</t>
  </si>
  <si>
    <t>OL 250 HP</t>
  </si>
  <si>
    <t>OL 250MON</t>
  </si>
  <si>
    <t>OL 400MON</t>
  </si>
  <si>
    <t>LGSPRITOD</t>
  </si>
  <si>
    <t>CS-IRP PR</t>
  </si>
  <si>
    <t>CS-IRP TR</t>
  </si>
  <si>
    <t>July '17</t>
  </si>
  <si>
    <t>June '18</t>
  </si>
  <si>
    <t>Non-residential ck</t>
  </si>
  <si>
    <t>Total from MACSS report</t>
  </si>
  <si>
    <t>Check</t>
  </si>
  <si>
    <t>Non-Residential</t>
  </si>
  <si>
    <t>Billed &amp; Accrued Revenue 12 Months Ended June 30, 2018</t>
  </si>
  <si>
    <t>Billed DR</t>
  </si>
  <si>
    <t>B&amp;A DR</t>
  </si>
  <si>
    <r>
      <rPr>
        <b/>
        <sz val="10"/>
        <rFont val="Arial"/>
        <family val="2"/>
      </rPr>
      <t>Billed &amp; Accrued Revenue 12 Mos. Ended June 2018</t>
    </r>
    <r>
      <rPr>
        <sz val="10"/>
        <rFont val="Arial"/>
        <family val="2"/>
      </rPr>
      <t xml:space="preserve">
excludes Environmental Surcharge, Decommissioning Rider and Purchase Power Adjustment
includes Fuel</t>
    </r>
  </si>
  <si>
    <r>
      <rPr>
        <b/>
        <sz val="10"/>
        <rFont val="Arial"/>
        <family val="2"/>
      </rPr>
      <t>Billed &amp; Accrued Revenue 12 Mos. Ended June 2018</t>
    </r>
    <r>
      <rPr>
        <sz val="10"/>
        <rFont val="Arial"/>
        <family val="2"/>
      </rPr>
      <t xml:space="preserve">
excludes Environmental Surcharge, Decommissioning Rider and Purchase Power Adjustment
</t>
    </r>
    <r>
      <rPr>
        <b/>
        <sz val="10"/>
        <rFont val="Arial"/>
        <family val="2"/>
      </rPr>
      <t>excludes Fuel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</si>
</sst>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0"/>
      <color indexed="64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/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790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4" fillId="0" borderId="0"/>
    <xf numFmtId="0" fontId="2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4" applyNumberFormat="0" applyAlignment="0" applyProtection="0"/>
    <xf numFmtId="0" fontId="16" fillId="21" borderId="5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4" applyNumberFormat="0" applyAlignment="0" applyProtection="0"/>
    <xf numFmtId="0" fontId="23" fillId="0" borderId="9" applyNumberFormat="0" applyFill="0" applyAlignment="0" applyProtection="0"/>
    <xf numFmtId="0" fontId="24" fillId="22" borderId="0" applyNumberFormat="0" applyBorder="0" applyAlignment="0" applyProtection="0"/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0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29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23" borderId="10" applyNumberFormat="0" applyFont="0" applyAlignment="0" applyProtection="0"/>
    <xf numFmtId="0" fontId="25" fillId="20" borderId="11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12" fillId="0" borderId="12">
      <alignment horizontal="center"/>
    </xf>
    <xf numFmtId="0" fontId="12" fillId="0" borderId="12">
      <alignment horizontal="center"/>
    </xf>
    <xf numFmtId="0" fontId="12" fillId="0" borderId="12">
      <alignment horizontal="center"/>
    </xf>
    <xf numFmtId="0" fontId="12" fillId="0" borderId="12">
      <alignment horizontal="center"/>
    </xf>
    <xf numFmtId="0" fontId="12" fillId="0" borderId="12">
      <alignment horizontal="center"/>
    </xf>
    <xf numFmtId="0" fontId="12" fillId="0" borderId="12">
      <alignment horizontal="center"/>
    </xf>
    <xf numFmtId="0" fontId="12" fillId="0" borderId="12">
      <alignment horizontal="center"/>
    </xf>
    <xf numFmtId="0" fontId="12" fillId="0" borderId="12">
      <alignment horizontal="center"/>
    </xf>
    <xf numFmtId="0" fontId="12" fillId="0" borderId="12">
      <alignment horizontal="center"/>
    </xf>
    <xf numFmtId="0" fontId="12" fillId="0" borderId="12">
      <alignment horizontal="center"/>
    </xf>
    <xf numFmtId="0" fontId="12" fillId="0" borderId="12">
      <alignment horizontal="center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43" fontId="0" fillId="0" borderId="0" xfId="1" applyFont="1"/>
    <xf numFmtId="0" fontId="0" fillId="0" borderId="0" xfId="0" applyFill="1"/>
    <xf numFmtId="164" fontId="0" fillId="0" borderId="0" xfId="2" applyNumberFormat="1" applyFont="1"/>
    <xf numFmtId="0" fontId="0" fillId="0" borderId="1" xfId="0" applyBorder="1" applyAlignment="1">
      <alignment wrapText="1"/>
    </xf>
    <xf numFmtId="164" fontId="0" fillId="0" borderId="1" xfId="2" applyNumberFormat="1" applyFont="1" applyBorder="1"/>
    <xf numFmtId="0" fontId="5" fillId="0" borderId="1" xfId="0" applyFont="1" applyBorder="1"/>
    <xf numFmtId="44" fontId="0" fillId="0" borderId="2" xfId="2" applyNumberFormat="1" applyFont="1" applyBorder="1"/>
    <xf numFmtId="44" fontId="0" fillId="0" borderId="1" xfId="2" applyNumberFormat="1" applyFont="1" applyBorder="1"/>
    <xf numFmtId="44" fontId="0" fillId="0" borderId="0" xfId="0" applyNumberFormat="1"/>
    <xf numFmtId="43" fontId="5" fillId="0" borderId="0" xfId="1" quotePrefix="1" applyFont="1" applyAlignment="1">
      <alignment horizontal="center" vertical="center"/>
    </xf>
    <xf numFmtId="43" fontId="5" fillId="0" borderId="0" xfId="1" applyFont="1" applyFill="1" applyAlignment="1">
      <alignment horizontal="center"/>
    </xf>
    <xf numFmtId="0" fontId="0" fillId="0" borderId="3" xfId="0" applyFill="1" applyBorder="1"/>
    <xf numFmtId="44" fontId="0" fillId="0" borderId="0" xfId="2" applyFont="1"/>
    <xf numFmtId="44" fontId="0" fillId="0" borderId="0" xfId="2" applyFont="1" applyFill="1"/>
    <xf numFmtId="44" fontId="0" fillId="0" borderId="3" xfId="2" applyFont="1" applyFill="1" applyBorder="1"/>
    <xf numFmtId="44" fontId="5" fillId="0" borderId="0" xfId="2" applyFont="1"/>
    <xf numFmtId="44" fontId="0" fillId="0" borderId="3" xfId="2" applyFont="1" applyBorder="1"/>
    <xf numFmtId="0" fontId="0" fillId="0" borderId="0" xfId="0" applyAlignment="1">
      <alignment horizontal="center"/>
    </xf>
    <xf numFmtId="44" fontId="0" fillId="0" borderId="3" xfId="0" applyNumberFormat="1" applyBorder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44" fontId="5" fillId="0" borderId="0" xfId="2" applyFont="1" applyFill="1" applyAlignment="1">
      <alignment horizontal="center"/>
    </xf>
    <xf numFmtId="3" fontId="0" fillId="0" borderId="0" xfId="0" applyNumberForma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/>
    <xf numFmtId="3" fontId="0" fillId="0" borderId="0" xfId="0" applyNumberFormat="1" applyFill="1"/>
    <xf numFmtId="0" fontId="7" fillId="0" borderId="0" xfId="0" applyFont="1"/>
    <xf numFmtId="164" fontId="0" fillId="0" borderId="3" xfId="2" applyNumberFormat="1" applyFont="1" applyBorder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3" fontId="4" fillId="0" borderId="0" xfId="0" applyNumberFormat="1" applyFont="1" applyFill="1"/>
    <xf numFmtId="3" fontId="4" fillId="0" borderId="0" xfId="0" applyNumberFormat="1" applyFont="1" applyFill="1" applyBorder="1"/>
    <xf numFmtId="165" fontId="0" fillId="0" borderId="0" xfId="1" applyNumberFormat="1" applyFont="1" applyFill="1"/>
    <xf numFmtId="43" fontId="0" fillId="0" borderId="0" xfId="0" applyNumberFormat="1" applyFill="1"/>
    <xf numFmtId="0" fontId="0" fillId="0" borderId="0" xfId="0" applyFill="1"/>
    <xf numFmtId="166" fontId="0" fillId="0" borderId="0" xfId="0" applyNumberFormat="1" applyFill="1"/>
    <xf numFmtId="0" fontId="4" fillId="0" borderId="0" xfId="0" applyFont="1" applyFill="1"/>
    <xf numFmtId="0" fontId="0" fillId="0" borderId="0" xfId="0" applyFill="1" applyAlignment="1">
      <alignment horizontal="center"/>
    </xf>
    <xf numFmtId="44" fontId="0" fillId="0" borderId="0" xfId="0" applyNumberFormat="1" applyFill="1"/>
    <xf numFmtId="43" fontId="30" fillId="0" borderId="0" xfId="0" applyNumberFormat="1" applyFont="1" applyFill="1" applyBorder="1"/>
    <xf numFmtId="43" fontId="0" fillId="0" borderId="15" xfId="0" applyNumberFormat="1" applyFill="1" applyBorder="1"/>
    <xf numFmtId="43" fontId="0" fillId="0" borderId="18" xfId="0" applyNumberFormat="1" applyFill="1" applyBorder="1"/>
    <xf numFmtId="43" fontId="0" fillId="0" borderId="21" xfId="0" applyNumberFormat="1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16" xfId="0" applyFill="1" applyBorder="1"/>
    <xf numFmtId="0" fontId="0" fillId="0" borderId="14" xfId="0" applyFill="1" applyBorder="1" applyAlignment="1">
      <alignment horizontal="left"/>
    </xf>
    <xf numFmtId="43" fontId="0" fillId="0" borderId="14" xfId="0" applyNumberFormat="1" applyFill="1" applyBorder="1"/>
    <xf numFmtId="43" fontId="0" fillId="0" borderId="16" xfId="0" applyNumberFormat="1" applyFill="1" applyBorder="1"/>
    <xf numFmtId="0" fontId="0" fillId="0" borderId="17" xfId="0" applyFill="1" applyBorder="1" applyAlignment="1">
      <alignment horizontal="left"/>
    </xf>
    <xf numFmtId="43" fontId="0" fillId="0" borderId="17" xfId="0" applyNumberFormat="1" applyFill="1" applyBorder="1"/>
    <xf numFmtId="43" fontId="0" fillId="0" borderId="19" xfId="0" applyNumberFormat="1" applyFill="1" applyBorder="1"/>
    <xf numFmtId="0" fontId="0" fillId="0" borderId="20" xfId="0" applyFill="1" applyBorder="1" applyAlignment="1">
      <alignment horizontal="left"/>
    </xf>
    <xf numFmtId="43" fontId="0" fillId="0" borderId="20" xfId="0" applyNumberFormat="1" applyFill="1" applyBorder="1"/>
    <xf numFmtId="43" fontId="0" fillId="0" borderId="22" xfId="0" applyNumberFormat="1" applyFill="1" applyBorder="1"/>
    <xf numFmtId="0" fontId="0" fillId="0" borderId="0" xfId="0" applyFill="1" applyAlignment="1">
      <alignment horizontal="center"/>
    </xf>
  </cellXfs>
  <cellStyles count="790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Comma" xfId="1" builtinId="3"/>
    <cellStyle name="Comma 10" xfId="36"/>
    <cellStyle name="Comma 10 2" xfId="37"/>
    <cellStyle name="Comma 10 3" xfId="38"/>
    <cellStyle name="Comma 10 3 2" xfId="39"/>
    <cellStyle name="Comma 10 3 3" xfId="40"/>
    <cellStyle name="Comma 10 4" xfId="41"/>
    <cellStyle name="Comma 10 4 2" xfId="42"/>
    <cellStyle name="Comma 10 4 3" xfId="43"/>
    <cellStyle name="Comma 10 4 4" xfId="44"/>
    <cellStyle name="Comma 10 5" xfId="45"/>
    <cellStyle name="Comma 10 5 2" xfId="46"/>
    <cellStyle name="Comma 10 5 2 2" xfId="47"/>
    <cellStyle name="Comma 10 5 2 3" xfId="48"/>
    <cellStyle name="Comma 10 5 2 3 2" xfId="49"/>
    <cellStyle name="Comma 10 5 3" xfId="50"/>
    <cellStyle name="Comma 10 6" xfId="51"/>
    <cellStyle name="Comma 10 6 2" xfId="52"/>
    <cellStyle name="Comma 10 6 3" xfId="53"/>
    <cellStyle name="Comma 10 6 3 2" xfId="54"/>
    <cellStyle name="Comma 10 7" xfId="55"/>
    <cellStyle name="Comma 10 8" xfId="56"/>
    <cellStyle name="Comma 10 8 2" xfId="57"/>
    <cellStyle name="Comma 11" xfId="58"/>
    <cellStyle name="Comma 11 10" xfId="59"/>
    <cellStyle name="Comma 11 11" xfId="60"/>
    <cellStyle name="Comma 11 11 2" xfId="61"/>
    <cellStyle name="Comma 11 11 2 2" xfId="62"/>
    <cellStyle name="Comma 11 11 2 3" xfId="63"/>
    <cellStyle name="Comma 11 11 2 3 2" xfId="64"/>
    <cellStyle name="Comma 11 12" xfId="65"/>
    <cellStyle name="Comma 11 13" xfId="66"/>
    <cellStyle name="Comma 11 13 2" xfId="67"/>
    <cellStyle name="Comma 11 13 2 2" xfId="68"/>
    <cellStyle name="Comma 11 13 2 3" xfId="69"/>
    <cellStyle name="Comma 11 13 2 3 2" xfId="70"/>
    <cellStyle name="Comma 11 2" xfId="71"/>
    <cellStyle name="Comma 11 3" xfId="72"/>
    <cellStyle name="Comma 11 4" xfId="73"/>
    <cellStyle name="Comma 11 5" xfId="74"/>
    <cellStyle name="Comma 11 6" xfId="75"/>
    <cellStyle name="Comma 11 7" xfId="76"/>
    <cellStyle name="Comma 11 7 2" xfId="77"/>
    <cellStyle name="Comma 11 7 2 2" xfId="78"/>
    <cellStyle name="Comma 11 7 2 3" xfId="79"/>
    <cellStyle name="Comma 11 8" xfId="80"/>
    <cellStyle name="Comma 11 9" xfId="81"/>
    <cellStyle name="Comma 12" xfId="82"/>
    <cellStyle name="Comma 12 10" xfId="83"/>
    <cellStyle name="Comma 12 10 2" xfId="84"/>
    <cellStyle name="Comma 12 10 2 2" xfId="85"/>
    <cellStyle name="Comma 12 10 2 3" xfId="86"/>
    <cellStyle name="Comma 12 10 2 3 2" xfId="87"/>
    <cellStyle name="Comma 12 11" xfId="88"/>
    <cellStyle name="Comma 12 12" xfId="89"/>
    <cellStyle name="Comma 12 12 2" xfId="90"/>
    <cellStyle name="Comma 12 12 2 2" xfId="91"/>
    <cellStyle name="Comma 12 12 2 3" xfId="92"/>
    <cellStyle name="Comma 12 12 2 3 2" xfId="93"/>
    <cellStyle name="Comma 12 2" xfId="94"/>
    <cellStyle name="Comma 12 3" xfId="95"/>
    <cellStyle name="Comma 12 4" xfId="96"/>
    <cellStyle name="Comma 12 5" xfId="97"/>
    <cellStyle name="Comma 12 6" xfId="98"/>
    <cellStyle name="Comma 12 6 2" xfId="99"/>
    <cellStyle name="Comma 12 6 2 2" xfId="100"/>
    <cellStyle name="Comma 12 6 2 3" xfId="101"/>
    <cellStyle name="Comma 12 7" xfId="102"/>
    <cellStyle name="Comma 12 8" xfId="103"/>
    <cellStyle name="Comma 12 9" xfId="104"/>
    <cellStyle name="Comma 13" xfId="105"/>
    <cellStyle name="Comma 13 2" xfId="106"/>
    <cellStyle name="Comma 13 3" xfId="107"/>
    <cellStyle name="Comma 13 4" xfId="108"/>
    <cellStyle name="Comma 13 5" xfId="109"/>
    <cellStyle name="Comma 13 6" xfId="110"/>
    <cellStyle name="Comma 14" xfId="111"/>
    <cellStyle name="Comma 14 2" xfId="112"/>
    <cellStyle name="Comma 14 3" xfId="113"/>
    <cellStyle name="Comma 14 4" xfId="114"/>
    <cellStyle name="Comma 14 5" xfId="115"/>
    <cellStyle name="Comma 15" xfId="116"/>
    <cellStyle name="Comma 15 2" xfId="117"/>
    <cellStyle name="Comma 15 3" xfId="118"/>
    <cellStyle name="Comma 15 4" xfId="119"/>
    <cellStyle name="Comma 15 5" xfId="120"/>
    <cellStyle name="Comma 16" xfId="121"/>
    <cellStyle name="Comma 16 2" xfId="122"/>
    <cellStyle name="Comma 16 3" xfId="123"/>
    <cellStyle name="Comma 16 3 2" xfId="124"/>
    <cellStyle name="Comma 16 3 3" xfId="125"/>
    <cellStyle name="Comma 16 3 3 2" xfId="126"/>
    <cellStyle name="Comma 17" xfId="127"/>
    <cellStyle name="Comma 17 2" xfId="128"/>
    <cellStyle name="Comma 17 3" xfId="129"/>
    <cellStyle name="Comma 17 3 2" xfId="130"/>
    <cellStyle name="Comma 18" xfId="131"/>
    <cellStyle name="Comma 18 2" xfId="132"/>
    <cellStyle name="Comma 18 3" xfId="133"/>
    <cellStyle name="Comma 18 3 2" xfId="134"/>
    <cellStyle name="Comma 19" xfId="135"/>
    <cellStyle name="Comma 19 2" xfId="136"/>
    <cellStyle name="Comma 19 3" xfId="137"/>
    <cellStyle name="Comma 19 3 2" xfId="138"/>
    <cellStyle name="Comma 2" xfId="4"/>
    <cellStyle name="Comma 2 2" xfId="139"/>
    <cellStyle name="Comma 2 2 2" xfId="140"/>
    <cellStyle name="Comma 2 2 3" xfId="141"/>
    <cellStyle name="Comma 2 2 4" xfId="142"/>
    <cellStyle name="Comma 2 2 5" xfId="143"/>
    <cellStyle name="Comma 2 3" xfId="144"/>
    <cellStyle name="Comma 2 3 2" xfId="145"/>
    <cellStyle name="Comma 2 3 3" xfId="146"/>
    <cellStyle name="Comma 2 3 4" xfId="147"/>
    <cellStyle name="Comma 2 3 4 2" xfId="148"/>
    <cellStyle name="Comma 2 3 4 2 2" xfId="149"/>
    <cellStyle name="Comma 2 3 4 3" xfId="150"/>
    <cellStyle name="Comma 2 3 4 4" xfId="151"/>
    <cellStyle name="Comma 2 3 4 5" xfId="152"/>
    <cellStyle name="Comma 2 3 4 5 2" xfId="153"/>
    <cellStyle name="Comma 2 3 5" xfId="154"/>
    <cellStyle name="Comma 2 4" xfId="155"/>
    <cellStyle name="Comma 2 5" xfId="156"/>
    <cellStyle name="Comma 20" xfId="157"/>
    <cellStyle name="Comma 20 2" xfId="158"/>
    <cellStyle name="Comma 20 3" xfId="159"/>
    <cellStyle name="Comma 20 3 2" xfId="160"/>
    <cellStyle name="Comma 21" xfId="161"/>
    <cellStyle name="Comma 21 2" xfId="162"/>
    <cellStyle name="Comma 21 3" xfId="163"/>
    <cellStyle name="Comma 21 3 2" xfId="164"/>
    <cellStyle name="Comma 22" xfId="165"/>
    <cellStyle name="Comma 22 2" xfId="166"/>
    <cellStyle name="Comma 22 3" xfId="167"/>
    <cellStyle name="Comma 22 3 2" xfId="168"/>
    <cellStyle name="Comma 23" xfId="169"/>
    <cellStyle name="Comma 23 2" xfId="170"/>
    <cellStyle name="Comma 23 3" xfId="171"/>
    <cellStyle name="Comma 23 3 2" xfId="172"/>
    <cellStyle name="Comma 24" xfId="173"/>
    <cellStyle name="Comma 24 2" xfId="174"/>
    <cellStyle name="Comma 24 3" xfId="175"/>
    <cellStyle name="Comma 24 3 2" xfId="176"/>
    <cellStyle name="Comma 25" xfId="177"/>
    <cellStyle name="Comma 25 2" xfId="178"/>
    <cellStyle name="Comma 25 3" xfId="179"/>
    <cellStyle name="Comma 25 3 2" xfId="180"/>
    <cellStyle name="Comma 26" xfId="181"/>
    <cellStyle name="Comma 26 2" xfId="182"/>
    <cellStyle name="Comma 26 3" xfId="183"/>
    <cellStyle name="Comma 26 3 2" xfId="184"/>
    <cellStyle name="Comma 27" xfId="185"/>
    <cellStyle name="Comma 27 2" xfId="186"/>
    <cellStyle name="Comma 27 3" xfId="187"/>
    <cellStyle name="Comma 27 3 2" xfId="188"/>
    <cellStyle name="Comma 28" xfId="189"/>
    <cellStyle name="Comma 28 2" xfId="190"/>
    <cellStyle name="Comma 29" xfId="191"/>
    <cellStyle name="Comma 29 2" xfId="192"/>
    <cellStyle name="Comma 3" xfId="193"/>
    <cellStyle name="Comma 3 2" xfId="194"/>
    <cellStyle name="Comma 3 3" xfId="195"/>
    <cellStyle name="Comma 3 4" xfId="196"/>
    <cellStyle name="Comma 30" xfId="197"/>
    <cellStyle name="Comma 31" xfId="198"/>
    <cellStyle name="Comma 31 2" xfId="199"/>
    <cellStyle name="Comma 31 3" xfId="200"/>
    <cellStyle name="Comma 31 3 2" xfId="201"/>
    <cellStyle name="Comma 32" xfId="202"/>
    <cellStyle name="Comma 32 2" xfId="203"/>
    <cellStyle name="Comma 32 2 2" xfId="204"/>
    <cellStyle name="Comma 32 3" xfId="205"/>
    <cellStyle name="Comma 32 4" xfId="206"/>
    <cellStyle name="Comma 32 4 2" xfId="207"/>
    <cellStyle name="Comma 33" xfId="208"/>
    <cellStyle name="Comma 33 2" xfId="209"/>
    <cellStyle name="Comma 33 3" xfId="210"/>
    <cellStyle name="Comma 33 3 2" xfId="211"/>
    <cellStyle name="Comma 34" xfId="212"/>
    <cellStyle name="Comma 35" xfId="213"/>
    <cellStyle name="Comma 35 2" xfId="214"/>
    <cellStyle name="Comma 36" xfId="215"/>
    <cellStyle name="Comma 37" xfId="216"/>
    <cellStyle name="Comma 38" xfId="217"/>
    <cellStyle name="Comma 4" xfId="218"/>
    <cellStyle name="Comma 4 2" xfId="219"/>
    <cellStyle name="Comma 4 3" xfId="220"/>
    <cellStyle name="Comma 4 4" xfId="221"/>
    <cellStyle name="Comma 4 5" xfId="222"/>
    <cellStyle name="Comma 5" xfId="223"/>
    <cellStyle name="Comma 5 2" xfId="224"/>
    <cellStyle name="Comma 5 3" xfId="225"/>
    <cellStyle name="Comma 5 4" xfId="226"/>
    <cellStyle name="Comma 5 5" xfId="227"/>
    <cellStyle name="Comma 5 6" xfId="228"/>
    <cellStyle name="Comma 6" xfId="229"/>
    <cellStyle name="Comma 6 2" xfId="230"/>
    <cellStyle name="Comma 6 3" xfId="231"/>
    <cellStyle name="Comma 6 4" xfId="232"/>
    <cellStyle name="Comma 6 4 2" xfId="233"/>
    <cellStyle name="Comma 6 4 2 2" xfId="234"/>
    <cellStyle name="Comma 6 4 3" xfId="235"/>
    <cellStyle name="Comma 6 4 4" xfId="236"/>
    <cellStyle name="Comma 6 4 5" xfId="237"/>
    <cellStyle name="Comma 6 4 5 2" xfId="238"/>
    <cellStyle name="Comma 6 5" xfId="239"/>
    <cellStyle name="Comma 7" xfId="240"/>
    <cellStyle name="Comma 7 2" xfId="241"/>
    <cellStyle name="Comma 7 2 2" xfId="242"/>
    <cellStyle name="Comma 7 2 2 2" xfId="243"/>
    <cellStyle name="Comma 7 2 2 2 2" xfId="244"/>
    <cellStyle name="Comma 7 2 2 3" xfId="245"/>
    <cellStyle name="Comma 7 2 2 3 2" xfId="246"/>
    <cellStyle name="Comma 7 2 2 3 2 2" xfId="247"/>
    <cellStyle name="Comma 7 2 2 3 3" xfId="248"/>
    <cellStyle name="Comma 7 2 2 4" xfId="249"/>
    <cellStyle name="Comma 7 2 3" xfId="250"/>
    <cellStyle name="Comma 7 3" xfId="251"/>
    <cellStyle name="Comma 7 3 2" xfId="252"/>
    <cellStyle name="Comma 7 3 2 2" xfId="253"/>
    <cellStyle name="Comma 7 3 3" xfId="254"/>
    <cellStyle name="Comma 7 3 3 2" xfId="255"/>
    <cellStyle name="Comma 7 3 3 2 2" xfId="256"/>
    <cellStyle name="Comma 7 3 3 3" xfId="257"/>
    <cellStyle name="Comma 7 3 4" xfId="258"/>
    <cellStyle name="Comma 7 4" xfId="259"/>
    <cellStyle name="Comma 7 4 2" xfId="260"/>
    <cellStyle name="Comma 7 5" xfId="261"/>
    <cellStyle name="Comma 7 5 2" xfId="262"/>
    <cellStyle name="Comma 7 5 2 2" xfId="263"/>
    <cellStyle name="Comma 7 5 3" xfId="264"/>
    <cellStyle name="Comma 7 6" xfId="265"/>
    <cellStyle name="Comma 8" xfId="266"/>
    <cellStyle name="Comma 8 2" xfId="267"/>
    <cellStyle name="Comma 8 2 2" xfId="268"/>
    <cellStyle name="Comma 8 2 3" xfId="269"/>
    <cellStyle name="Comma 8 2 4" xfId="270"/>
    <cellStyle name="Comma 8 2 4 10" xfId="271"/>
    <cellStyle name="Comma 8 2 4 11" xfId="272"/>
    <cellStyle name="Comma 8 2 4 11 2" xfId="273"/>
    <cellStyle name="Comma 8 2 4 11 2 2" xfId="274"/>
    <cellStyle name="Comma 8 2 4 11 2 3" xfId="275"/>
    <cellStyle name="Comma 8 2 4 11 2 3 2" xfId="276"/>
    <cellStyle name="Comma 8 2 4 2" xfId="277"/>
    <cellStyle name="Comma 8 2 4 3" xfId="278"/>
    <cellStyle name="Comma 8 2 4 4" xfId="279"/>
    <cellStyle name="Comma 8 2 4 5" xfId="280"/>
    <cellStyle name="Comma 8 2 4 5 2" xfId="281"/>
    <cellStyle name="Comma 8 2 4 5 2 2" xfId="282"/>
    <cellStyle name="Comma 8 2 4 5 2 3" xfId="283"/>
    <cellStyle name="Comma 8 2 4 6" xfId="284"/>
    <cellStyle name="Comma 8 2 4 7" xfId="285"/>
    <cellStyle name="Comma 8 2 4 8" xfId="286"/>
    <cellStyle name="Comma 8 2 4 9" xfId="287"/>
    <cellStyle name="Comma 8 2 4 9 2" xfId="288"/>
    <cellStyle name="Comma 8 2 4 9 2 2" xfId="289"/>
    <cellStyle name="Comma 8 2 4 9 2 3" xfId="290"/>
    <cellStyle name="Comma 8 2 4 9 2 3 2" xfId="291"/>
    <cellStyle name="Comma 8 2 5" xfId="292"/>
    <cellStyle name="Comma 8 2 5 2" xfId="293"/>
    <cellStyle name="Comma 8 2 5 3" xfId="294"/>
    <cellStyle name="Comma 8 2 5 4" xfId="295"/>
    <cellStyle name="Comma 8 2 6" xfId="296"/>
    <cellStyle name="Comma 8 2 6 2" xfId="297"/>
    <cellStyle name="Comma 8 2 6 2 2" xfId="298"/>
    <cellStyle name="Comma 8 2 6 2 3" xfId="299"/>
    <cellStyle name="Comma 8 2 6 2 3 2" xfId="300"/>
    <cellStyle name="Comma 8 2 6 3" xfId="301"/>
    <cellStyle name="Comma 8 2 7" xfId="302"/>
    <cellStyle name="Comma 8 2 7 2" xfId="303"/>
    <cellStyle name="Comma 8 2 7 3" xfId="304"/>
    <cellStyle name="Comma 8 2 7 3 2" xfId="305"/>
    <cellStyle name="Comma 8 2 8" xfId="306"/>
    <cellStyle name="Comma 8 2 9" xfId="307"/>
    <cellStyle name="Comma 8 2 9 2" xfId="308"/>
    <cellStyle name="Comma 8 3" xfId="309"/>
    <cellStyle name="Comma 8 4" xfId="310"/>
    <cellStyle name="Comma 8 5" xfId="311"/>
    <cellStyle name="Comma 8 5 2" xfId="312"/>
    <cellStyle name="Comma 8 6" xfId="313"/>
    <cellStyle name="Comma 8 6 2" xfId="314"/>
    <cellStyle name="Comma 9" xfId="315"/>
    <cellStyle name="Comma 9 2" xfId="316"/>
    <cellStyle name="Comma 9 2 2" xfId="317"/>
    <cellStyle name="Comma 9 2 3" xfId="318"/>
    <cellStyle name="Comma 9 2 3 2" xfId="319"/>
    <cellStyle name="Comma 9 2 3 3" xfId="320"/>
    <cellStyle name="Comma 9 2 3 4" xfId="321"/>
    <cellStyle name="Comma 9 2 4" xfId="322"/>
    <cellStyle name="Comma 9 2 4 2" xfId="323"/>
    <cellStyle name="Comma 9 2 4 2 2" xfId="324"/>
    <cellStyle name="Comma 9 2 4 2 3" xfId="325"/>
    <cellStyle name="Comma 9 2 4 2 3 2" xfId="326"/>
    <cellStyle name="Comma 9 2 4 3" xfId="327"/>
    <cellStyle name="Comma 9 2 5" xfId="328"/>
    <cellStyle name="Comma 9 2 5 2" xfId="329"/>
    <cellStyle name="Comma 9 2 5 3" xfId="330"/>
    <cellStyle name="Comma 9 2 5 3 2" xfId="331"/>
    <cellStyle name="Comma 9 2 6" xfId="332"/>
    <cellStyle name="Comma 9 2 7" xfId="333"/>
    <cellStyle name="Comma 9 2 7 2" xfId="334"/>
    <cellStyle name="Comma 9 3" xfId="335"/>
    <cellStyle name="Comma 9 4" xfId="336"/>
    <cellStyle name="Comma 9 5" xfId="337"/>
    <cellStyle name="Comma 9 6" xfId="338"/>
    <cellStyle name="Comma 9 6 10" xfId="339"/>
    <cellStyle name="Comma 9 6 11" xfId="340"/>
    <cellStyle name="Comma 9 6 11 2" xfId="341"/>
    <cellStyle name="Comma 9 6 11 2 2" xfId="342"/>
    <cellStyle name="Comma 9 6 11 2 3" xfId="343"/>
    <cellStyle name="Comma 9 6 11 2 3 2" xfId="344"/>
    <cellStyle name="Comma 9 6 2" xfId="345"/>
    <cellStyle name="Comma 9 6 3" xfId="346"/>
    <cellStyle name="Comma 9 6 4" xfId="347"/>
    <cellStyle name="Comma 9 6 5" xfId="348"/>
    <cellStyle name="Comma 9 6 5 2" xfId="349"/>
    <cellStyle name="Comma 9 6 5 2 2" xfId="350"/>
    <cellStyle name="Comma 9 6 5 2 3" xfId="351"/>
    <cellStyle name="Comma 9 6 6" xfId="352"/>
    <cellStyle name="Comma 9 6 7" xfId="353"/>
    <cellStyle name="Comma 9 6 8" xfId="354"/>
    <cellStyle name="Comma 9 6 9" xfId="355"/>
    <cellStyle name="Comma 9 6 9 2" xfId="356"/>
    <cellStyle name="Comma 9 6 9 2 2" xfId="357"/>
    <cellStyle name="Comma 9 6 9 2 3" xfId="358"/>
    <cellStyle name="Comma 9 6 9 2 3 2" xfId="359"/>
    <cellStyle name="Currency" xfId="2" builtinId="4"/>
    <cellStyle name="Currency 2" xfId="5"/>
    <cellStyle name="Currency 3" xfId="361"/>
    <cellStyle name="Currency 4" xfId="362"/>
    <cellStyle name="Currency 4 2" xfId="363"/>
    <cellStyle name="Currency 4 3" xfId="364"/>
    <cellStyle name="Currency 4 3 2" xfId="365"/>
    <cellStyle name="Currency 5" xfId="366"/>
    <cellStyle name="Currency 5 2" xfId="367"/>
    <cellStyle name="Currency 5 3" xfId="368"/>
    <cellStyle name="Currency 5 3 2" xfId="369"/>
    <cellStyle name="Currency 6" xfId="370"/>
    <cellStyle name="Currency 7" xfId="371"/>
    <cellStyle name="Currency 7 2" xfId="372"/>
    <cellStyle name="Currency 8" xfId="360"/>
    <cellStyle name="Explanatory Text 2" xfId="373"/>
    <cellStyle name="Good 2" xfId="374"/>
    <cellStyle name="Heading 1 2" xfId="375"/>
    <cellStyle name="Heading 2 2" xfId="376"/>
    <cellStyle name="Heading 3 2" xfId="377"/>
    <cellStyle name="Heading 4 2" xfId="378"/>
    <cellStyle name="Input 2" xfId="379"/>
    <cellStyle name="Linked Cell 2" xfId="380"/>
    <cellStyle name="Neutral 2" xfId="381"/>
    <cellStyle name="Normal" xfId="0" builtinId="0"/>
    <cellStyle name="Normal 10" xfId="382"/>
    <cellStyle name="Normal 11" xfId="383"/>
    <cellStyle name="Normal 12" xfId="384"/>
    <cellStyle name="Normal 13" xfId="385"/>
    <cellStyle name="Normal 14" xfId="386"/>
    <cellStyle name="Normal 2" xfId="3"/>
    <cellStyle name="Normal 2 2" xfId="7"/>
    <cellStyle name="Normal 2 2 2" xfId="389"/>
    <cellStyle name="Normal 2 2 3" xfId="390"/>
    <cellStyle name="Normal 2 2 4" xfId="391"/>
    <cellStyle name="Normal 2 2 4 2" xfId="392"/>
    <cellStyle name="Normal 2 2 4 2 2" xfId="393"/>
    <cellStyle name="Normal 2 2 4 3" xfId="394"/>
    <cellStyle name="Normal 2 2 4 4" xfId="395"/>
    <cellStyle name="Normal 2 2 4 5" xfId="396"/>
    <cellStyle name="Normal 2 2 4 5 2" xfId="397"/>
    <cellStyle name="Normal 2 2 5" xfId="398"/>
    <cellStyle name="Normal 2 2 6" xfId="399"/>
    <cellStyle name="Normal 2 2 7" xfId="388"/>
    <cellStyle name="Normal 2 3" xfId="8"/>
    <cellStyle name="Normal 2 3 2" xfId="400"/>
    <cellStyle name="Normal 2 4" xfId="401"/>
    <cellStyle name="Normal 2 5" xfId="387"/>
    <cellStyle name="Normal 3" xfId="402"/>
    <cellStyle name="Normal 3 2" xfId="403"/>
    <cellStyle name="Normal 3 2 2" xfId="404"/>
    <cellStyle name="Normal 3 3" xfId="405"/>
    <cellStyle name="Normal 3 3 2" xfId="406"/>
    <cellStyle name="Normal 3 4" xfId="407"/>
    <cellStyle name="Normal 4" xfId="408"/>
    <cellStyle name="Normal 4 2" xfId="409"/>
    <cellStyle name="Normal 4 3" xfId="410"/>
    <cellStyle name="Normal 4 3 2" xfId="411"/>
    <cellStyle name="Normal 4 3 3" xfId="412"/>
    <cellStyle name="Normal 5" xfId="413"/>
    <cellStyle name="Normal 5 2" xfId="414"/>
    <cellStyle name="Normal 5 2 2" xfId="415"/>
    <cellStyle name="Normal 5 2 3" xfId="416"/>
    <cellStyle name="Normal 5 2 3 2" xfId="417"/>
    <cellStyle name="Normal 5 3" xfId="418"/>
    <cellStyle name="Normal 5 4" xfId="419"/>
    <cellStyle name="Normal 6" xfId="420"/>
    <cellStyle name="Normal 6 2" xfId="421"/>
    <cellStyle name="Normal 7" xfId="422"/>
    <cellStyle name="Normal 7 2" xfId="423"/>
    <cellStyle name="Normal 7 3" xfId="424"/>
    <cellStyle name="Normal 7 3 2" xfId="425"/>
    <cellStyle name="Normal 7 4" xfId="426"/>
    <cellStyle name="Normal 8" xfId="427"/>
    <cellStyle name="Normal 9" xfId="428"/>
    <cellStyle name="Normal 9 2" xfId="429"/>
    <cellStyle name="Note 2" xfId="430"/>
    <cellStyle name="Output 2" xfId="431"/>
    <cellStyle name="Percent 10" xfId="432"/>
    <cellStyle name="Percent 10 2" xfId="433"/>
    <cellStyle name="Percent 10 3" xfId="434"/>
    <cellStyle name="Percent 10 3 2" xfId="435"/>
    <cellStyle name="Percent 10 3 3" xfId="436"/>
    <cellStyle name="Percent 10 3 3 2" xfId="437"/>
    <cellStyle name="Percent 11" xfId="438"/>
    <cellStyle name="Percent 11 2" xfId="439"/>
    <cellStyle name="Percent 11 3" xfId="440"/>
    <cellStyle name="Percent 11 3 2" xfId="441"/>
    <cellStyle name="Percent 12" xfId="442"/>
    <cellStyle name="Percent 12 2" xfId="443"/>
    <cellStyle name="Percent 12 3" xfId="444"/>
    <cellStyle name="Percent 12 3 2" xfId="445"/>
    <cellStyle name="Percent 13" xfId="446"/>
    <cellStyle name="Percent 13 2" xfId="447"/>
    <cellStyle name="Percent 13 3" xfId="448"/>
    <cellStyle name="Percent 13 3 2" xfId="449"/>
    <cellStyle name="Percent 14" xfId="450"/>
    <cellStyle name="Percent 14 2" xfId="451"/>
    <cellStyle name="Percent 14 3" xfId="452"/>
    <cellStyle name="Percent 14 3 2" xfId="453"/>
    <cellStyle name="Percent 15" xfId="454"/>
    <cellStyle name="Percent 15 2" xfId="455"/>
    <cellStyle name="Percent 15 3" xfId="456"/>
    <cellStyle name="Percent 15 3 2" xfId="457"/>
    <cellStyle name="Percent 16" xfId="458"/>
    <cellStyle name="Percent 16 2" xfId="459"/>
    <cellStyle name="Percent 16 3" xfId="460"/>
    <cellStyle name="Percent 16 3 2" xfId="461"/>
    <cellStyle name="Percent 17" xfId="462"/>
    <cellStyle name="Percent 17 2" xfId="463"/>
    <cellStyle name="Percent 17 3" xfId="464"/>
    <cellStyle name="Percent 17 3 2" xfId="465"/>
    <cellStyle name="Percent 18" xfId="466"/>
    <cellStyle name="Percent 18 2" xfId="467"/>
    <cellStyle name="Percent 18 3" xfId="468"/>
    <cellStyle name="Percent 18 3 2" xfId="469"/>
    <cellStyle name="Percent 19" xfId="470"/>
    <cellStyle name="Percent 19 2" xfId="471"/>
    <cellStyle name="Percent 19 3" xfId="472"/>
    <cellStyle name="Percent 19 3 2" xfId="473"/>
    <cellStyle name="Percent 2" xfId="474"/>
    <cellStyle name="Percent 2 2" xfId="475"/>
    <cellStyle name="Percent 2 2 2" xfId="476"/>
    <cellStyle name="Percent 2 2 2 2" xfId="477"/>
    <cellStyle name="Percent 2 2 2 3" xfId="478"/>
    <cellStyle name="Percent 2 2 2 3 2" xfId="479"/>
    <cellStyle name="Percent 2 2 2 3 3" xfId="480"/>
    <cellStyle name="Percent 2 2 2 3 3 2" xfId="481"/>
    <cellStyle name="Percent 2 2 2 3 3 3" xfId="482"/>
    <cellStyle name="Percent 2 2 2 3 3 4" xfId="483"/>
    <cellStyle name="Percent 2 2 2 3 4" xfId="484"/>
    <cellStyle name="Percent 2 2 2 3 4 2" xfId="485"/>
    <cellStyle name="Percent 2 2 2 3 4 2 2" xfId="486"/>
    <cellStyle name="Percent 2 2 2 3 4 2 3" xfId="487"/>
    <cellStyle name="Percent 2 2 2 3 4 2 3 2" xfId="488"/>
    <cellStyle name="Percent 2 2 2 3 4 3" xfId="489"/>
    <cellStyle name="Percent 2 2 2 3 5" xfId="490"/>
    <cellStyle name="Percent 2 2 2 3 5 2" xfId="491"/>
    <cellStyle name="Percent 2 2 2 3 5 3" xfId="492"/>
    <cellStyle name="Percent 2 2 2 3 5 3 2" xfId="493"/>
    <cellStyle name="Percent 2 2 2 3 6" xfId="494"/>
    <cellStyle name="Percent 2 2 2 3 7" xfId="495"/>
    <cellStyle name="Percent 2 2 2 3 7 2" xfId="496"/>
    <cellStyle name="Percent 2 2 2 4" xfId="497"/>
    <cellStyle name="Percent 2 2 2 4 2" xfId="498"/>
    <cellStyle name="Percent 2 2 2 4 2 2" xfId="499"/>
    <cellStyle name="Percent 2 2 2 4 2 3" xfId="500"/>
    <cellStyle name="Percent 2 2 2 4 2 3 2" xfId="501"/>
    <cellStyle name="Percent 2 2 2 4 3" xfId="502"/>
    <cellStyle name="Percent 2 2 2 5" xfId="503"/>
    <cellStyle name="Percent 2 2 2 5 2" xfId="504"/>
    <cellStyle name="Percent 2 2 2 5 3" xfId="505"/>
    <cellStyle name="Percent 2 2 2 5 3 2" xfId="506"/>
    <cellStyle name="Percent 2 2 2 6" xfId="507"/>
    <cellStyle name="Percent 2 2 2 6 2" xfId="508"/>
    <cellStyle name="Percent 2 2 3" xfId="509"/>
    <cellStyle name="Percent 2 2 3 2" xfId="510"/>
    <cellStyle name="Percent 2 2 3 3" xfId="511"/>
    <cellStyle name="Percent 2 2 3 4" xfId="512"/>
    <cellStyle name="Percent 2 3" xfId="513"/>
    <cellStyle name="Percent 2 4" xfId="514"/>
    <cellStyle name="Percent 2 4 10" xfId="515"/>
    <cellStyle name="Percent 2 4 11" xfId="516"/>
    <cellStyle name="Percent 2 4 11 2" xfId="517"/>
    <cellStyle name="Percent 2 4 11 2 2" xfId="518"/>
    <cellStyle name="Percent 2 4 11 2 3" xfId="519"/>
    <cellStyle name="Percent 2 4 11 2 3 2" xfId="520"/>
    <cellStyle name="Percent 2 4 2" xfId="521"/>
    <cellStyle name="Percent 2 4 3" xfId="522"/>
    <cellStyle name="Percent 2 4 4" xfId="523"/>
    <cellStyle name="Percent 2 4 5" xfId="524"/>
    <cellStyle name="Percent 2 4 5 2" xfId="525"/>
    <cellStyle name="Percent 2 4 5 2 2" xfId="526"/>
    <cellStyle name="Percent 2 4 5 2 3" xfId="527"/>
    <cellStyle name="Percent 2 4 6" xfId="528"/>
    <cellStyle name="Percent 2 4 7" xfId="529"/>
    <cellStyle name="Percent 2 4 8" xfId="530"/>
    <cellStyle name="Percent 2 4 9" xfId="531"/>
    <cellStyle name="Percent 2 4 9 2" xfId="532"/>
    <cellStyle name="Percent 2 4 9 2 2" xfId="533"/>
    <cellStyle name="Percent 2 4 9 2 3" xfId="534"/>
    <cellStyle name="Percent 2 4 9 2 3 2" xfId="535"/>
    <cellStyle name="Percent 2 5" xfId="536"/>
    <cellStyle name="Percent 20" xfId="537"/>
    <cellStyle name="Percent 20 2" xfId="538"/>
    <cellStyle name="Percent 20 3" xfId="539"/>
    <cellStyle name="Percent 20 3 2" xfId="540"/>
    <cellStyle name="Percent 21" xfId="541"/>
    <cellStyle name="Percent 21 2" xfId="542"/>
    <cellStyle name="Percent 21 3" xfId="543"/>
    <cellStyle name="Percent 21 3 2" xfId="544"/>
    <cellStyle name="Percent 22" xfId="545"/>
    <cellStyle name="Percent 22 2" xfId="546"/>
    <cellStyle name="Percent 23" xfId="547"/>
    <cellStyle name="Percent 23 2" xfId="548"/>
    <cellStyle name="Percent 24" xfId="549"/>
    <cellStyle name="Percent 25" xfId="550"/>
    <cellStyle name="Percent 25 2" xfId="551"/>
    <cellStyle name="Percent 25 3" xfId="552"/>
    <cellStyle name="Percent 25 3 2" xfId="553"/>
    <cellStyle name="Percent 26" xfId="554"/>
    <cellStyle name="Percent 27" xfId="555"/>
    <cellStyle name="Percent 27 2" xfId="556"/>
    <cellStyle name="Percent 3" xfId="557"/>
    <cellStyle name="Percent 3 2" xfId="558"/>
    <cellStyle name="Percent 3 2 2" xfId="559"/>
    <cellStyle name="Percent 3 2 3" xfId="560"/>
    <cellStyle name="Percent 3 2 3 2" xfId="561"/>
    <cellStyle name="Percent 3 2 3 3" xfId="562"/>
    <cellStyle name="Percent 3 2 3 4" xfId="563"/>
    <cellStyle name="Percent 3 2 4" xfId="564"/>
    <cellStyle name="Percent 3 2 4 2" xfId="565"/>
    <cellStyle name="Percent 3 2 4 2 2" xfId="566"/>
    <cellStyle name="Percent 3 2 4 2 3" xfId="567"/>
    <cellStyle name="Percent 3 2 4 2 3 2" xfId="568"/>
    <cellStyle name="Percent 3 2 4 3" xfId="569"/>
    <cellStyle name="Percent 3 2 5" xfId="570"/>
    <cellStyle name="Percent 3 2 5 2" xfId="571"/>
    <cellStyle name="Percent 3 2 5 3" xfId="572"/>
    <cellStyle name="Percent 3 2 5 3 2" xfId="573"/>
    <cellStyle name="Percent 3 2 6" xfId="574"/>
    <cellStyle name="Percent 3 2 7" xfId="575"/>
    <cellStyle name="Percent 3 2 7 2" xfId="576"/>
    <cellStyle name="Percent 3 3" xfId="577"/>
    <cellStyle name="Percent 3 4" xfId="578"/>
    <cellStyle name="Percent 3 5" xfId="579"/>
    <cellStyle name="Percent 3 5 2" xfId="580"/>
    <cellStyle name="Percent 3 5 3" xfId="581"/>
    <cellStyle name="Percent 3 5 4" xfId="582"/>
    <cellStyle name="Percent 4" xfId="583"/>
    <cellStyle name="Percent 4 2" xfId="584"/>
    <cellStyle name="Percent 4 3" xfId="585"/>
    <cellStyle name="Percent 4 3 2" xfId="586"/>
    <cellStyle name="Percent 4 3 3" xfId="587"/>
    <cellStyle name="Percent 4 3 4" xfId="588"/>
    <cellStyle name="Percent 4 4" xfId="589"/>
    <cellStyle name="Percent 4 4 2" xfId="590"/>
    <cellStyle name="Percent 4 4 2 2" xfId="591"/>
    <cellStyle name="Percent 4 4 2 3" xfId="592"/>
    <cellStyle name="Percent 4 4 2 3 2" xfId="593"/>
    <cellStyle name="Percent 4 4 3" xfId="594"/>
    <cellStyle name="Percent 4 5" xfId="595"/>
    <cellStyle name="Percent 4 5 2" xfId="596"/>
    <cellStyle name="Percent 4 5 3" xfId="597"/>
    <cellStyle name="Percent 4 5 3 2" xfId="598"/>
    <cellStyle name="Percent 4 6" xfId="599"/>
    <cellStyle name="Percent 4 7" xfId="600"/>
    <cellStyle name="Percent 4 7 2" xfId="601"/>
    <cellStyle name="Percent 5" xfId="602"/>
    <cellStyle name="Percent 5 2" xfId="603"/>
    <cellStyle name="Percent 5 3" xfId="604"/>
    <cellStyle name="Percent 5 3 2" xfId="605"/>
    <cellStyle name="Percent 5 3 3" xfId="606"/>
    <cellStyle name="Percent 5 4" xfId="607"/>
    <cellStyle name="Percent 5 4 2" xfId="608"/>
    <cellStyle name="Percent 5 4 3" xfId="609"/>
    <cellStyle name="Percent 5 4 4" xfId="610"/>
    <cellStyle name="Percent 5 5" xfId="611"/>
    <cellStyle name="Percent 5 5 2" xfId="612"/>
    <cellStyle name="Percent 5 5 2 2" xfId="613"/>
    <cellStyle name="Percent 5 5 2 3" xfId="614"/>
    <cellStyle name="Percent 5 5 2 3 2" xfId="615"/>
    <cellStyle name="Percent 5 5 3" xfId="616"/>
    <cellStyle name="Percent 5 6" xfId="617"/>
    <cellStyle name="Percent 5 6 2" xfId="618"/>
    <cellStyle name="Percent 5 6 3" xfId="619"/>
    <cellStyle name="Percent 5 6 3 2" xfId="620"/>
    <cellStyle name="Percent 5 7" xfId="621"/>
    <cellStyle name="Percent 5 8" xfId="622"/>
    <cellStyle name="Percent 5 8 2" xfId="623"/>
    <cellStyle name="Percent 5 9" xfId="624"/>
    <cellStyle name="Percent 5 9 2" xfId="625"/>
    <cellStyle name="Percent 5 9 3" xfId="626"/>
    <cellStyle name="Percent 5 9 3 2" xfId="627"/>
    <cellStyle name="Percent 6" xfId="628"/>
    <cellStyle name="Percent 6 10" xfId="629"/>
    <cellStyle name="Percent 6 11" xfId="630"/>
    <cellStyle name="Percent 6 11 2" xfId="631"/>
    <cellStyle name="Percent 6 11 2 2" xfId="632"/>
    <cellStyle name="Percent 6 11 2 3" xfId="633"/>
    <cellStyle name="Percent 6 11 2 3 2" xfId="634"/>
    <cellStyle name="Percent 6 12" xfId="635"/>
    <cellStyle name="Percent 6 13" xfId="636"/>
    <cellStyle name="Percent 6 13 2" xfId="637"/>
    <cellStyle name="Percent 6 13 2 2" xfId="638"/>
    <cellStyle name="Percent 6 13 2 3" xfId="639"/>
    <cellStyle name="Percent 6 13 2 3 2" xfId="640"/>
    <cellStyle name="Percent 6 14" xfId="641"/>
    <cellStyle name="Percent 6 14 2" xfId="642"/>
    <cellStyle name="Percent 6 15" xfId="643"/>
    <cellStyle name="Percent 6 16" xfId="644"/>
    <cellStyle name="Percent 6 16 2" xfId="645"/>
    <cellStyle name="Percent 6 2" xfId="646"/>
    <cellStyle name="Percent 6 3" xfId="647"/>
    <cellStyle name="Percent 6 4" xfId="648"/>
    <cellStyle name="Percent 6 5" xfId="649"/>
    <cellStyle name="Percent 6 6" xfId="650"/>
    <cellStyle name="Percent 6 7" xfId="651"/>
    <cellStyle name="Percent 6 7 2" xfId="652"/>
    <cellStyle name="Percent 6 7 2 2" xfId="653"/>
    <cellStyle name="Percent 6 7 2 3" xfId="654"/>
    <cellStyle name="Percent 6 8" xfId="655"/>
    <cellStyle name="Percent 6 9" xfId="656"/>
    <cellStyle name="Percent 7" xfId="657"/>
    <cellStyle name="Percent 7 10" xfId="658"/>
    <cellStyle name="Percent 7 11" xfId="659"/>
    <cellStyle name="Percent 7 11 2" xfId="660"/>
    <cellStyle name="Percent 7 11 2 2" xfId="661"/>
    <cellStyle name="Percent 7 11 2 3" xfId="662"/>
    <cellStyle name="Percent 7 11 2 3 2" xfId="663"/>
    <cellStyle name="Percent 7 12" xfId="664"/>
    <cellStyle name="Percent 7 12 2" xfId="665"/>
    <cellStyle name="Percent 7 13" xfId="666"/>
    <cellStyle name="Percent 7 14" xfId="667"/>
    <cellStyle name="Percent 7 14 2" xfId="668"/>
    <cellStyle name="Percent 7 2" xfId="669"/>
    <cellStyle name="Percent 7 3" xfId="670"/>
    <cellStyle name="Percent 7 4" xfId="671"/>
    <cellStyle name="Percent 7 5" xfId="672"/>
    <cellStyle name="Percent 7 5 2" xfId="673"/>
    <cellStyle name="Percent 7 5 2 2" xfId="674"/>
    <cellStyle name="Percent 7 5 2 3" xfId="675"/>
    <cellStyle name="Percent 7 5 2 4" xfId="676"/>
    <cellStyle name="Percent 7 6" xfId="677"/>
    <cellStyle name="Percent 7 7" xfId="678"/>
    <cellStyle name="Percent 7 8" xfId="679"/>
    <cellStyle name="Percent 7 9" xfId="680"/>
    <cellStyle name="Percent 7 9 2" xfId="681"/>
    <cellStyle name="Percent 7 9 2 2" xfId="682"/>
    <cellStyle name="Percent 7 9 2 3" xfId="683"/>
    <cellStyle name="Percent 7 9 2 3 2" xfId="684"/>
    <cellStyle name="Percent 8" xfId="685"/>
    <cellStyle name="Percent 8 2" xfId="686"/>
    <cellStyle name="Percent 8 3" xfId="687"/>
    <cellStyle name="Percent 8 4" xfId="688"/>
    <cellStyle name="Percent 8 5" xfId="689"/>
    <cellStyle name="Percent 9" xfId="690"/>
    <cellStyle name="Percent 9 2" xfId="691"/>
    <cellStyle name="Percent 9 3" xfId="692"/>
    <cellStyle name="Percent 9 4" xfId="693"/>
    <cellStyle name="Percent 9 5" xfId="694"/>
    <cellStyle name="PSChar" xfId="695"/>
    <cellStyle name="PSChar 2" xfId="696"/>
    <cellStyle name="PSChar 2 2" xfId="697"/>
    <cellStyle name="PSChar 2 2 2" xfId="698"/>
    <cellStyle name="PSChar 3" xfId="699"/>
    <cellStyle name="PSChar 3 2" xfId="700"/>
    <cellStyle name="PSChar 4" xfId="701"/>
    <cellStyle name="PSChar 4 2" xfId="702"/>
    <cellStyle name="PSChar 5" xfId="703"/>
    <cellStyle name="PSChar 5 2" xfId="704"/>
    <cellStyle name="PSChar 5 3" xfId="705"/>
    <cellStyle name="PSChar 5 3 2" xfId="706"/>
    <cellStyle name="PSChar 6" xfId="707"/>
    <cellStyle name="PSChar 6 2" xfId="708"/>
    <cellStyle name="PSChar 7" xfId="709"/>
    <cellStyle name="PSChar 8" xfId="710"/>
    <cellStyle name="PSChar 9" xfId="711"/>
    <cellStyle name="PSDate" xfId="712"/>
    <cellStyle name="PSDate 2" xfId="713"/>
    <cellStyle name="PSDate 2 2" xfId="714"/>
    <cellStyle name="PSDate 2 2 2" xfId="715"/>
    <cellStyle name="PSDate 3" xfId="716"/>
    <cellStyle name="PSDate 3 2" xfId="717"/>
    <cellStyle name="PSDate 4" xfId="718"/>
    <cellStyle name="PSDate 4 2" xfId="719"/>
    <cellStyle name="PSDate 5" xfId="720"/>
    <cellStyle name="PSDate 5 2" xfId="721"/>
    <cellStyle name="PSDate 5 3" xfId="722"/>
    <cellStyle name="PSDate 5 3 2" xfId="723"/>
    <cellStyle name="PSDate 6" xfId="724"/>
    <cellStyle name="PSDate 6 2" xfId="725"/>
    <cellStyle name="PSDate 7" xfId="726"/>
    <cellStyle name="PSDate 8" xfId="727"/>
    <cellStyle name="PSDec" xfId="6"/>
    <cellStyle name="PSDec 2" xfId="728"/>
    <cellStyle name="PSDec 2 2" xfId="729"/>
    <cellStyle name="PSDec 2 2 2" xfId="730"/>
    <cellStyle name="PSDec 3" xfId="731"/>
    <cellStyle name="PSDec 3 2" xfId="732"/>
    <cellStyle name="PSDec 4" xfId="733"/>
    <cellStyle name="PSDec 4 2" xfId="734"/>
    <cellStyle name="PSDec 5" xfId="735"/>
    <cellStyle name="PSDec 5 2" xfId="736"/>
    <cellStyle name="PSDec 5 3" xfId="737"/>
    <cellStyle name="PSDec 5 3 2" xfId="738"/>
    <cellStyle name="PSDec 6" xfId="739"/>
    <cellStyle name="PSDec 6 2" xfId="740"/>
    <cellStyle name="PSDec 7" xfId="741"/>
    <cellStyle name="PSDec 8" xfId="742"/>
    <cellStyle name="PSDec 9" xfId="743"/>
    <cellStyle name="PSHeading" xfId="744"/>
    <cellStyle name="PSHeading 2" xfId="745"/>
    <cellStyle name="PSHeading 2 2" xfId="746"/>
    <cellStyle name="PSHeading 2 2 2" xfId="747"/>
    <cellStyle name="PSHeading 2 2 3" xfId="748"/>
    <cellStyle name="PSHeading 3" xfId="749"/>
    <cellStyle name="PSHeading 3 2" xfId="750"/>
    <cellStyle name="PSHeading 3 3" xfId="751"/>
    <cellStyle name="PSHeading 3 3 2" xfId="752"/>
    <cellStyle name="PSHeading 4" xfId="753"/>
    <cellStyle name="PSHeading 5" xfId="754"/>
    <cellStyle name="PSInt" xfId="755"/>
    <cellStyle name="PSInt 2" xfId="756"/>
    <cellStyle name="PSInt 2 2" xfId="757"/>
    <cellStyle name="PSInt 2 2 2" xfId="758"/>
    <cellStyle name="PSInt 3" xfId="759"/>
    <cellStyle name="PSInt 3 2" xfId="760"/>
    <cellStyle name="PSInt 4" xfId="761"/>
    <cellStyle name="PSInt 4 2" xfId="762"/>
    <cellStyle name="PSInt 5" xfId="763"/>
    <cellStyle name="PSInt 5 2" xfId="764"/>
    <cellStyle name="PSInt 5 3" xfId="765"/>
    <cellStyle name="PSInt 5 3 2" xfId="766"/>
    <cellStyle name="PSInt 6" xfId="767"/>
    <cellStyle name="PSInt 6 2" xfId="768"/>
    <cellStyle name="PSInt 7" xfId="769"/>
    <cellStyle name="PSInt 8" xfId="770"/>
    <cellStyle name="PSInt 9" xfId="771"/>
    <cellStyle name="PSSpacer" xfId="772"/>
    <cellStyle name="PSSpacer 2" xfId="773"/>
    <cellStyle name="PSSpacer 2 2" xfId="774"/>
    <cellStyle name="PSSpacer 3" xfId="775"/>
    <cellStyle name="PSSpacer 3 2" xfId="776"/>
    <cellStyle name="PSSpacer 4" xfId="777"/>
    <cellStyle name="PSSpacer 4 2" xfId="778"/>
    <cellStyle name="PSSpacer 5" xfId="779"/>
    <cellStyle name="PSSpacer 5 2" xfId="780"/>
    <cellStyle name="PSSpacer 5 3" xfId="781"/>
    <cellStyle name="PSSpacer 5 3 2" xfId="782"/>
    <cellStyle name="PSSpacer 6" xfId="783"/>
    <cellStyle name="PSSpacer 6 2" xfId="784"/>
    <cellStyle name="PSSpacer 7" xfId="785"/>
    <cellStyle name="PSSpacer 8" xfId="786"/>
    <cellStyle name="Title 2" xfId="787"/>
    <cellStyle name="Total 2" xfId="788"/>
    <cellStyle name="Warning Text 2" xfId="789"/>
  </cellStyles>
  <dxfs count="17"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143765" refreshedDate="43294.483674305557" createdVersion="4" refreshedVersion="4" minRefreshableVersion="3" recordCount="67">
  <cacheSource type="worksheet">
    <worksheetSource ref="A4:O71" sheet="KWh by Tariff"/>
  </cacheSource>
  <cacheFields count="15">
    <cacheField name="KPCO" numFmtId="0">
      <sharedItems containsString="0" containsBlank="1" containsNumber="1" containsInteger="1" minValue="11" maxValue="540" count="66">
        <n v="11"/>
        <n v="12"/>
        <n v="13"/>
        <n v="15"/>
        <n v="17"/>
        <n v="22"/>
        <n v="28"/>
        <n v="30"/>
        <n v="32"/>
        <n v="34"/>
        <n v="36"/>
        <n v="93"/>
        <n v="94"/>
        <n v="95"/>
        <n v="97"/>
        <n v="98"/>
        <n v="99"/>
        <n v="103"/>
        <n v="107"/>
        <n v="109"/>
        <n v="110"/>
        <n v="111"/>
        <n v="113"/>
        <n v="116"/>
        <n v="120"/>
        <n v="122"/>
        <n v="130"/>
        <n v="131"/>
        <n v="136"/>
        <n v="204"/>
        <n v="211"/>
        <n v="213"/>
        <n v="214"/>
        <n v="215"/>
        <n v="217"/>
        <n v="218"/>
        <n v="220"/>
        <n v="223"/>
        <n v="225"/>
        <n v="227"/>
        <n v="229"/>
        <n v="236"/>
        <n v="240"/>
        <n v="242"/>
        <n v="244"/>
        <n v="246"/>
        <n v="248"/>
        <n v="250"/>
        <n v="251"/>
        <n v="256"/>
        <n v="257"/>
        <n v="260"/>
        <n v="264"/>
        <n v="321"/>
        <n v="330"/>
        <n v="331"/>
        <n v="332"/>
        <n v="356"/>
        <n v="358"/>
        <n v="359"/>
        <n v="360"/>
        <n v="371"/>
        <n v="372"/>
        <n v="528"/>
        <n v="540"/>
        <m/>
      </sharedItems>
    </cacheField>
    <cacheField name="Tariff Code" numFmtId="0">
      <sharedItems containsBlank="1"/>
    </cacheField>
    <cacheField name="JUL" numFmtId="0">
      <sharedItems containsString="0" containsBlank="1" containsNumber="1" containsInteger="1" minValue="96" maxValue="499397271"/>
    </cacheField>
    <cacheField name="AUG" numFmtId="0">
      <sharedItems containsString="0" containsBlank="1" containsNumber="1" containsInteger="1" minValue="87" maxValue="471498263"/>
    </cacheField>
    <cacheField name="SEP" numFmtId="0">
      <sharedItems containsString="0" containsBlank="1" containsNumber="1" containsInteger="1" minValue="98" maxValue="406899670"/>
    </cacheField>
    <cacheField name="OCT" numFmtId="0">
      <sharedItems containsString="0" containsBlank="1" containsNumber="1" containsInteger="1" minValue="138" maxValue="419066619"/>
    </cacheField>
    <cacheField name="NOV" numFmtId="0">
      <sharedItems containsString="0" containsBlank="1" containsNumber="1" containsInteger="1" minValue="168" maxValue="470598569"/>
    </cacheField>
    <cacheField name="DEC" numFmtId="0">
      <sharedItems containsString="0" containsBlank="1" containsNumber="1" containsInteger="1" minValue="114" maxValue="553294745"/>
    </cacheField>
    <cacheField name="JAN" numFmtId="0">
      <sharedItems containsString="0" containsBlank="1" containsNumber="1" containsInteger="1" minValue="102" maxValue="622186180"/>
    </cacheField>
    <cacheField name="FEB" numFmtId="0">
      <sharedItems containsString="0" containsBlank="1" containsNumber="1" containsInteger="1" minValue="-736498" maxValue="482562058"/>
    </cacheField>
    <cacheField name="MAR" numFmtId="0">
      <sharedItems containsString="0" containsBlank="1" containsNumber="1" containsInteger="1" minValue="160" maxValue="538057120"/>
    </cacheField>
    <cacheField name="APR" numFmtId="0">
      <sharedItems containsString="0" containsBlank="1" containsNumber="1" containsInteger="1" minValue="60" maxValue="421799812"/>
    </cacheField>
    <cacheField name="MAY" numFmtId="0">
      <sharedItems containsString="0" containsBlank="1" containsNumber="1" containsInteger="1" minValue="101" maxValue="479650930"/>
    </cacheField>
    <cacheField name="JUN" numFmtId="0">
      <sharedItems containsString="0" containsBlank="1" containsNumber="1" containsInteger="1" minValue="-21073" maxValue="445732066"/>
    </cacheField>
    <cacheField name="12MOTotal" numFmtId="3">
      <sharedItems containsString="0" containsBlank="1" containsNumber="1" containsInteger="1" minValue="562" maxValue="58107433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">
  <r>
    <x v="0"/>
    <s v="RSW-LMWH"/>
    <n v="155240"/>
    <n v="129165"/>
    <n v="102515"/>
    <n v="93522"/>
    <n v="106532"/>
    <n v="148893"/>
    <n v="223810"/>
    <n v="136828"/>
    <n v="145511"/>
    <n v="106112"/>
    <n v="147929"/>
    <n v="125551"/>
    <n v="1621608"/>
  </r>
  <r>
    <x v="1"/>
    <s v="RSW-A"/>
    <n v="23821"/>
    <n v="20150"/>
    <n v="16545"/>
    <n v="13974"/>
    <n v="15814"/>
    <n v="22787"/>
    <n v="31479"/>
    <n v="20016"/>
    <n v="22287"/>
    <n v="15362"/>
    <n v="16689"/>
    <n v="18040"/>
    <n v="236964"/>
  </r>
  <r>
    <x v="2"/>
    <s v="RSW-B"/>
    <n v="4290"/>
    <n v="4054"/>
    <n v="2257"/>
    <n v="1869"/>
    <n v="2379"/>
    <n v="3587"/>
    <n v="3418"/>
    <n v="1842"/>
    <n v="2453"/>
    <n v="1836"/>
    <n v="2344"/>
    <n v="4329"/>
    <n v="34658"/>
  </r>
  <r>
    <x v="3"/>
    <s v="RS"/>
    <n v="83008693"/>
    <n v="75503690"/>
    <n v="56553231"/>
    <n v="52772491"/>
    <n v="67464250"/>
    <n v="95425183"/>
    <n v="120966081"/>
    <n v="81326367"/>
    <n v="83286313"/>
    <n v="61645804"/>
    <n v="65286514"/>
    <n v="70795778"/>
    <n v="914034395"/>
  </r>
  <r>
    <x v="4"/>
    <s v="RS EMP"/>
    <n v="850929"/>
    <n v="724423"/>
    <n v="564983"/>
    <n v="527844"/>
    <n v="688496"/>
    <n v="1061385"/>
    <n v="1440947"/>
    <n v="890164"/>
    <n v="869137"/>
    <n v="639198"/>
    <n v="615978"/>
    <n v="667013"/>
    <n v="9540497"/>
  </r>
  <r>
    <x v="5"/>
    <s v="RSW-RS"/>
    <n v="92222490"/>
    <n v="83670594"/>
    <n v="64318003"/>
    <n v="61223562"/>
    <n v="87388734"/>
    <n v="135453730"/>
    <n v="176063822"/>
    <n v="116458379"/>
    <n v="111916506"/>
    <n v="84114713"/>
    <n v="78827064"/>
    <n v="72941209"/>
    <n v="1164598806"/>
  </r>
  <r>
    <x v="6"/>
    <s v="AORH-W ON"/>
    <n v="7577"/>
    <n v="5444"/>
    <n v="7377"/>
    <n v="4655"/>
    <n v="6964"/>
    <n v="11379"/>
    <n v="19807"/>
    <n v="10578"/>
    <n v="9488"/>
    <n v="9054"/>
    <n v="4178"/>
    <n v="5836"/>
    <n v="102337"/>
  </r>
  <r>
    <x v="7"/>
    <s v="RSW-ONPK"/>
    <n v="122165"/>
    <n v="109372"/>
    <n v="77718"/>
    <n v="74976"/>
    <n v="90623"/>
    <n v="160083"/>
    <n v="209873"/>
    <n v="159141"/>
    <n v="128509"/>
    <n v="92943"/>
    <n v="85894"/>
    <n v="91748"/>
    <n v="1403045"/>
  </r>
  <r>
    <x v="8"/>
    <s v="RS LM-ON"/>
    <n v="143678"/>
    <n v="129636"/>
    <n v="91544"/>
    <n v="89082"/>
    <n v="127905"/>
    <n v="223496"/>
    <n v="326229"/>
    <n v="217082"/>
    <n v="179151"/>
    <n v="147890"/>
    <n v="121833"/>
    <n v="116824"/>
    <n v="1914350"/>
  </r>
  <r>
    <x v="9"/>
    <s v="AORH-ON"/>
    <n v="542"/>
    <n v="635"/>
    <n v="766"/>
    <n v="797"/>
    <n v="897"/>
    <n v="1217"/>
    <n v="4263"/>
    <n v="1051"/>
    <n v="1491"/>
    <n v="834"/>
    <n v="816"/>
    <n v="528"/>
    <n v="13837"/>
  </r>
  <r>
    <x v="10"/>
    <s v="RS-TOD-ON"/>
    <n v="6822"/>
    <n v="7900"/>
    <n v="6443"/>
    <n v="5192"/>
    <n v="6453"/>
    <n v="10511"/>
    <n v="15213"/>
    <n v="11529"/>
    <n v="10597"/>
    <n v="5374"/>
    <n v="12693"/>
    <n v="5365"/>
    <n v="104092"/>
  </r>
  <r>
    <x v="11"/>
    <s v="OL 175 MV"/>
    <n v="46205"/>
    <n v="48307"/>
    <n v="50959"/>
    <n v="70227"/>
    <n v="80403"/>
    <n v="64605"/>
    <n v="53039"/>
    <n v="46011"/>
    <n v="70951"/>
    <n v="36441"/>
    <n v="52362"/>
    <n v="31873"/>
    <n v="651383"/>
  </r>
  <r>
    <x v="12"/>
    <s v="OL 100 HP"/>
    <n v="737278"/>
    <n v="771822"/>
    <n v="856318"/>
    <n v="1092810"/>
    <n v="1279749"/>
    <n v="1055436"/>
    <n v="875986"/>
    <n v="762877"/>
    <n v="1169766"/>
    <n v="579737"/>
    <n v="848175"/>
    <n v="535424"/>
    <n v="10565378"/>
  </r>
  <r>
    <x v="13"/>
    <s v="OL 400 MV"/>
    <n v="10586"/>
    <n v="3924"/>
    <n v="12319"/>
    <n v="16699"/>
    <n v="18681"/>
    <n v="15846"/>
    <n v="13027"/>
    <n v="11478"/>
    <n v="17151"/>
    <n v="9037"/>
    <n v="12768"/>
    <n v="8051"/>
    <n v="149567"/>
  </r>
  <r>
    <x v="14"/>
    <s v="OL 200 HP"/>
    <n v="126801"/>
    <n v="137007"/>
    <n v="145279"/>
    <n v="195157"/>
    <n v="213170"/>
    <n v="180064"/>
    <n v="149431"/>
    <n v="127208"/>
    <n v="197184"/>
    <n v="101803"/>
    <n v="146678"/>
    <n v="91308"/>
    <n v="1811090"/>
  </r>
  <r>
    <x v="15"/>
    <s v="OL 400 HP"/>
    <n v="29263"/>
    <n v="30534"/>
    <n v="32440"/>
    <n v="44856"/>
    <n v="51276"/>
    <n v="40868"/>
    <n v="34326"/>
    <n v="28669"/>
    <n v="48409"/>
    <n v="22628"/>
    <n v="35147"/>
    <n v="21234"/>
    <n v="419650"/>
  </r>
  <r>
    <x v="16"/>
    <s v="OL175 MVP"/>
    <n v="545"/>
    <n v="574"/>
    <n v="621"/>
    <n v="825"/>
    <n v="972"/>
    <n v="774"/>
    <n v="629"/>
    <n v="524"/>
    <n v="890"/>
    <n v="423"/>
    <n v="679"/>
    <n v="362"/>
    <n v="7818"/>
  </r>
  <r>
    <x v="17"/>
    <s v="OL 250 HP"/>
    <m/>
    <m/>
    <m/>
    <m/>
    <m/>
    <n v="435"/>
    <n v="185"/>
    <n v="177"/>
    <n v="287"/>
    <n v="123"/>
    <n v="217"/>
    <n v="126"/>
    <n v="1550"/>
  </r>
  <r>
    <x v="18"/>
    <s v="OL 200HPF"/>
    <n v="125182"/>
    <n v="126268"/>
    <n v="144636"/>
    <n v="192718"/>
    <n v="219066"/>
    <n v="178501"/>
    <n v="151609"/>
    <n v="129784"/>
    <n v="199420"/>
    <n v="100916"/>
    <n v="148601"/>
    <n v="91723"/>
    <n v="1808424"/>
  </r>
  <r>
    <x v="19"/>
    <s v="OL400 HPF"/>
    <n v="581779"/>
    <n v="623637"/>
    <n v="660813"/>
    <n v="894126"/>
    <n v="1001371"/>
    <n v="822029"/>
    <n v="702334"/>
    <n v="593997"/>
    <n v="907276"/>
    <n v="479764"/>
    <n v="678096"/>
    <n v="431067"/>
    <n v="8376289"/>
  </r>
  <r>
    <x v="20"/>
    <s v="OL 250 MH"/>
    <n v="11806"/>
    <n v="12904"/>
    <n v="13490"/>
    <n v="18929"/>
    <n v="21027"/>
    <n v="16591"/>
    <n v="13162"/>
    <n v="11487"/>
    <n v="18568"/>
    <n v="9164"/>
    <n v="12909"/>
    <n v="8418"/>
    <n v="168455"/>
  </r>
  <r>
    <x v="21"/>
    <s v="OL100 HPP"/>
    <n v="25924"/>
    <n v="27847"/>
    <n v="31059"/>
    <n v="38813"/>
    <n v="46355"/>
    <n v="37868"/>
    <n v="32544"/>
    <n v="27717"/>
    <n v="42270"/>
    <n v="22123"/>
    <n v="30650"/>
    <n v="19809"/>
    <n v="382979"/>
  </r>
  <r>
    <x v="22"/>
    <s v="OL 150 HP"/>
    <n v="1050454"/>
    <n v="1116733"/>
    <n v="1250669"/>
    <n v="1594106"/>
    <n v="1848796"/>
    <n v="1509120"/>
    <n v="1287527"/>
    <n v="1109788"/>
    <n v="1676150"/>
    <n v="883026"/>
    <n v="1248657"/>
    <n v="778547"/>
    <n v="15353573"/>
  </r>
  <r>
    <x v="23"/>
    <s v="OL 400 MH"/>
    <n v="125730"/>
    <n v="134873"/>
    <n v="147402"/>
    <n v="186225"/>
    <n v="217007"/>
    <n v="179343"/>
    <n v="149262"/>
    <n v="118238"/>
    <n v="199483"/>
    <n v="100783"/>
    <n v="147873"/>
    <n v="90630"/>
    <n v="1796849"/>
  </r>
  <r>
    <x v="24"/>
    <s v="OL 250HPP"/>
    <n v="96"/>
    <n v="87"/>
    <n v="98"/>
    <n v="138"/>
    <n v="168"/>
    <n v="114"/>
    <n v="102"/>
    <n v="62"/>
    <n v="160"/>
    <n v="60"/>
    <n v="101"/>
    <n v="65"/>
    <n v="1251"/>
  </r>
  <r>
    <x v="25"/>
    <s v="OL150 HPP"/>
    <n v="3105"/>
    <n v="3448"/>
    <n v="3649"/>
    <n v="4785"/>
    <n v="5724"/>
    <n v="4579"/>
    <n v="3847"/>
    <n v="3227"/>
    <n v="5208"/>
    <n v="2694"/>
    <n v="3831"/>
    <n v="2243"/>
    <n v="46340"/>
  </r>
  <r>
    <x v="26"/>
    <s v="OL 250MON"/>
    <m/>
    <m/>
    <m/>
    <m/>
    <n v="364"/>
    <n v="116"/>
    <n v="102"/>
    <n v="277"/>
    <n v="411"/>
    <n v="186"/>
    <n v="312"/>
    <n v="186"/>
    <n v="1954"/>
  </r>
  <r>
    <x v="27"/>
    <s v="OL 1000MH"/>
    <n v="25707"/>
    <n v="26436"/>
    <n v="39463"/>
    <n v="37942"/>
    <n v="34326"/>
    <n v="36106"/>
    <n v="32889"/>
    <n v="26829"/>
    <n v="42919"/>
    <n v="22578"/>
    <n v="30942"/>
    <n v="21011"/>
    <n v="377148"/>
  </r>
  <r>
    <x v="28"/>
    <s v="OL 400MON"/>
    <m/>
    <m/>
    <m/>
    <m/>
    <m/>
    <m/>
    <m/>
    <m/>
    <n v="184"/>
    <n v="135"/>
    <n v="140"/>
    <n v="103"/>
    <n v="562"/>
  </r>
  <r>
    <x v="29"/>
    <s v="SGS-MTRD"/>
    <n v="115463"/>
    <n v="93026"/>
    <n v="98349"/>
    <n v="105320"/>
    <n v="117838"/>
    <n v="119769"/>
    <n v="104914"/>
    <n v="81175"/>
    <n v="121735"/>
    <n v="87527"/>
    <n v="130505"/>
    <n v="94583"/>
    <n v="1270204"/>
  </r>
  <r>
    <x v="30"/>
    <s v="SGS"/>
    <n v="12142008"/>
    <n v="10802347"/>
    <n v="9456178"/>
    <n v="9244762"/>
    <n v="10776035"/>
    <n v="13334849"/>
    <n v="16791007"/>
    <n v="12103807"/>
    <n v="13346428"/>
    <n v="9401613"/>
    <n v="11027859"/>
    <n v="10454538"/>
    <n v="138881431"/>
  </r>
  <r>
    <x v="31"/>
    <s v="SGS-UMR"/>
    <n v="189072"/>
    <n v="168738"/>
    <n v="168773"/>
    <n v="188783"/>
    <n v="209831"/>
    <n v="217772"/>
    <n v="356496"/>
    <n v="138696"/>
    <n v="243539"/>
    <n v="114789"/>
    <n v="221238"/>
    <n v="161786"/>
    <n v="2379513"/>
  </r>
  <r>
    <x v="32"/>
    <s v="MGS - AF"/>
    <n v="91804"/>
    <n v="79327"/>
    <n v="106892"/>
    <n v="123317"/>
    <n v="110877"/>
    <n v="103540"/>
    <n v="144654"/>
    <n v="94120"/>
    <n v="132717"/>
    <n v="128469"/>
    <n v="164880"/>
    <n v="99042"/>
    <n v="1379639"/>
  </r>
  <r>
    <x v="33"/>
    <s v="MGS SEC"/>
    <n v="42496484"/>
    <n v="38210181"/>
    <n v="33694708"/>
    <n v="34095828"/>
    <n v="35730136"/>
    <n v="36746892"/>
    <n v="44744233"/>
    <n v="35261228"/>
    <n v="41608295"/>
    <n v="29438965"/>
    <n v="38423249"/>
    <n v="38118462"/>
    <n v="448568661"/>
  </r>
  <r>
    <x v="34"/>
    <s v="MGS PRI"/>
    <n v="250276"/>
    <n v="212479"/>
    <n v="201139"/>
    <n v="196597"/>
    <n v="229243"/>
    <n v="235757"/>
    <n v="279651"/>
    <n v="194198"/>
    <n v="344707"/>
    <n v="192528"/>
    <n v="249733"/>
    <n v="198787"/>
    <n v="2785095"/>
  </r>
  <r>
    <x v="35"/>
    <s v="MGS M SEC"/>
    <n v="17077"/>
    <n v="14738"/>
    <n v="13556"/>
    <n v="13952"/>
    <n v="16482"/>
    <n v="18134"/>
    <n v="26778"/>
    <n v="21953"/>
    <n v="22342"/>
    <n v="13696"/>
    <n v="17016"/>
    <n v="14159"/>
    <n v="209883"/>
  </r>
  <r>
    <x v="36"/>
    <s v="MGSCC PRI"/>
    <n v="445580"/>
    <n v="341212"/>
    <n v="345956"/>
    <n v="381027"/>
    <n v="551054"/>
    <n v="481264"/>
    <n v="585680"/>
    <n v="526401"/>
    <n v="663582"/>
    <n v="474971"/>
    <n v="545462"/>
    <n v="405744"/>
    <n v="5747933"/>
  </r>
  <r>
    <x v="37"/>
    <s v="MGS LM ON"/>
    <n v="78190"/>
    <n v="72334"/>
    <n v="41145"/>
    <n v="37649"/>
    <n v="59498"/>
    <n v="119939"/>
    <n v="197558"/>
    <n v="108535"/>
    <n v="76041"/>
    <n v="63084"/>
    <n v="44803"/>
    <n v="46417"/>
    <n v="945193"/>
  </r>
  <r>
    <x v="38"/>
    <s v="SGSTOD ON"/>
    <n v="27414"/>
    <n v="22904"/>
    <n v="17582"/>
    <n v="17711"/>
    <n v="20521"/>
    <n v="23343"/>
    <n v="19996"/>
    <n v="18795"/>
    <n v="24135"/>
    <n v="18271"/>
    <n v="19578"/>
    <n v="22140"/>
    <n v="252390"/>
  </r>
  <r>
    <x v="39"/>
    <s v="EXPSGSTOD"/>
    <n v="65754"/>
    <n v="57505"/>
    <n v="58481"/>
    <n v="62016"/>
    <n v="67616"/>
    <n v="58169"/>
    <n v="55962"/>
    <n v="48787"/>
    <n v="70240"/>
    <n v="49912"/>
    <n v="71011"/>
    <n v="58336"/>
    <n v="723789"/>
  </r>
  <r>
    <x v="40"/>
    <s v="MGS-TOD"/>
    <n v="365044"/>
    <n v="307277"/>
    <n v="259351"/>
    <n v="277233"/>
    <n v="319844"/>
    <n v="301420"/>
    <n v="435948"/>
    <n v="301266"/>
    <n v="364707"/>
    <n v="239959"/>
    <n v="310288"/>
    <n v="311733"/>
    <n v="3794070"/>
  </r>
  <r>
    <x v="41"/>
    <s v="MGSCC SUB"/>
    <n v="70390"/>
    <n v="80076"/>
    <n v="73683"/>
    <n v="81401"/>
    <n v="92540"/>
    <n v="69033"/>
    <n v="78033"/>
    <n v="64420"/>
    <n v="84363"/>
    <n v="65144"/>
    <n v="76295"/>
    <n v="49222"/>
    <n v="884600"/>
  </r>
  <r>
    <x v="42"/>
    <s v="LGS SEC"/>
    <n v="36869650"/>
    <n v="33527874"/>
    <n v="31460494"/>
    <n v="32310366"/>
    <n v="34173073"/>
    <n v="31111252"/>
    <n v="32269245"/>
    <n v="28168927"/>
    <n v="37053194"/>
    <n v="25964536"/>
    <n v="36945242"/>
    <n v="33186952"/>
    <n v="393040805"/>
  </r>
  <r>
    <x v="43"/>
    <s v="LGS M SEC"/>
    <n v="772560"/>
    <n v="655490"/>
    <n v="575416"/>
    <n v="580558"/>
    <n v="601354"/>
    <n v="616446"/>
    <n v="831326"/>
    <n v="549180"/>
    <n v="641984"/>
    <n v="494674"/>
    <n v="653305"/>
    <n v="711011"/>
    <n v="7683304"/>
  </r>
  <r>
    <x v="44"/>
    <s v="LGS PRI"/>
    <n v="6468597"/>
    <n v="6226264"/>
    <n v="6221065"/>
    <n v="6475199"/>
    <n v="7616188"/>
    <n v="7386193"/>
    <n v="7451242"/>
    <n v="6610437"/>
    <n v="8490879"/>
    <n v="6078934"/>
    <n v="7831083"/>
    <n v="5652715"/>
    <n v="82508796"/>
  </r>
  <r>
    <x v="45"/>
    <s v="LGS M PRI"/>
    <n v="84884"/>
    <n v="69136"/>
    <n v="57632"/>
    <n v="60937"/>
    <n v="36996"/>
    <n v="38389"/>
    <n v="46959"/>
    <n v="31393"/>
    <n v="42662"/>
    <n v="35474"/>
    <n v="62104"/>
    <n v="78562"/>
    <n v="645128"/>
  </r>
  <r>
    <x v="46"/>
    <s v="LGS SUB"/>
    <n v="2002063"/>
    <n v="1694323"/>
    <n v="1421323"/>
    <n v="1529392"/>
    <n v="1809807"/>
    <n v="1994647"/>
    <n v="1477772"/>
    <n v="1604296"/>
    <n v="1965713"/>
    <n v="1201891"/>
    <n v="1822993"/>
    <n v="1637409"/>
    <n v="20161629"/>
  </r>
  <r>
    <x v="47"/>
    <s v="LGS TRAN"/>
    <n v="43825"/>
    <n v="29488"/>
    <n v="50986"/>
    <n v="17141"/>
    <n v="55166"/>
    <n v="19870"/>
    <n v="39512"/>
    <n v="135160"/>
    <n v="381987"/>
    <n v="34049"/>
    <n v="269998"/>
    <n v="281684"/>
    <n v="1358866"/>
  </r>
  <r>
    <x v="48"/>
    <s v="LGS-LM-TD"/>
    <n v="187035"/>
    <n v="127675"/>
    <n v="136236"/>
    <n v="170313"/>
    <n v="194216"/>
    <n v="76436"/>
    <n v="224622"/>
    <n v="93309"/>
    <n v="84461"/>
    <n v="56428"/>
    <n v="68271"/>
    <n v="167264"/>
    <n v="1586266"/>
  </r>
  <r>
    <x v="49"/>
    <s v="LGSSECTOD"/>
    <n v="304530"/>
    <n v="265527"/>
    <n v="273097"/>
    <n v="294908"/>
    <n v="289829"/>
    <n v="233165"/>
    <n v="239838"/>
    <n v="228514"/>
    <n v="338828"/>
    <n v="215386"/>
    <n v="337893"/>
    <n v="269530"/>
    <n v="3291045"/>
  </r>
  <r>
    <x v="50"/>
    <s v="LGSPRITOD"/>
    <m/>
    <m/>
    <m/>
    <m/>
    <n v="195082"/>
    <n v="174480"/>
    <n v="168858"/>
    <n v="156197"/>
    <n v="170745"/>
    <n v="154460"/>
    <n v="165750"/>
    <n v="125972"/>
    <n v="1311544"/>
  </r>
  <r>
    <x v="51"/>
    <s v="PS SEC"/>
    <n v="7411747"/>
    <n v="8348260"/>
    <n v="10364263"/>
    <n v="9603468"/>
    <n v="9819129"/>
    <n v="9418829"/>
    <n v="10258202"/>
    <n v="8484158"/>
    <n v="10559995"/>
    <n v="6978944"/>
    <n v="10049819"/>
    <n v="8952916"/>
    <n v="110249730"/>
  </r>
  <r>
    <x v="52"/>
    <s v="PS PRI"/>
    <n v="127009"/>
    <n v="119524"/>
    <n v="158139"/>
    <n v="159704"/>
    <n v="165931"/>
    <n v="215106"/>
    <n v="356480"/>
    <n v="193915"/>
    <n v="234083"/>
    <n v="178095"/>
    <n v="181602"/>
    <n v="157426"/>
    <n v="2247014"/>
  </r>
  <r>
    <x v="53"/>
    <s v="CS-IRP"/>
    <n v="1650663"/>
    <n v="1500846"/>
    <n v="1615622"/>
    <n v="1397827"/>
    <n v="1593190"/>
    <n v="1731581"/>
    <n v="1646838"/>
    <n v="-736498"/>
    <m/>
    <m/>
    <m/>
    <m/>
    <n v="10400069"/>
  </r>
  <r>
    <x v="54"/>
    <s v="CS-IRP PR"/>
    <m/>
    <m/>
    <m/>
    <n v="216203"/>
    <n v="501314"/>
    <n v="368640"/>
    <n v="431229"/>
    <n v="303363"/>
    <n v="483119"/>
    <n v="314351"/>
    <n v="352649"/>
    <n v="214323"/>
    <n v="3185191"/>
  </r>
  <r>
    <x v="55"/>
    <s v="CS-IRP ST"/>
    <n v="20947560"/>
    <n v="17653184"/>
    <n v="16916638"/>
    <n v="19193491"/>
    <n v="17333962"/>
    <n v="18118876"/>
    <n v="18039209"/>
    <n v="16412247"/>
    <n v="18733677"/>
    <n v="16946927"/>
    <n v="18120736"/>
    <n v="17169289"/>
    <n v="215585796"/>
  </r>
  <r>
    <x v="56"/>
    <s v="CS-IRP TR"/>
    <m/>
    <m/>
    <m/>
    <m/>
    <m/>
    <m/>
    <m/>
    <n v="2373318"/>
    <n v="974267"/>
    <n v="414778"/>
    <n v="374710"/>
    <n v="-21073"/>
    <n v="4116000"/>
  </r>
  <r>
    <x v="57"/>
    <s v="IGS SEC"/>
    <n v="1405268"/>
    <n v="1229324"/>
    <n v="1218495"/>
    <n v="1338977"/>
    <n v="1517030"/>
    <n v="1408328"/>
    <n v="1558813"/>
    <n v="1238285"/>
    <n v="1558773"/>
    <n v="1189955"/>
    <n v="1597446"/>
    <n v="1235139"/>
    <n v="16495833"/>
  </r>
  <r>
    <x v="58"/>
    <s v="IGS PRI"/>
    <n v="28312155"/>
    <n v="26266828"/>
    <n v="26573263"/>
    <n v="27898394"/>
    <n v="30093395"/>
    <n v="26098278"/>
    <n v="23519525"/>
    <n v="22477007"/>
    <n v="31182686"/>
    <n v="23047553"/>
    <n v="31789989"/>
    <n v="26172727"/>
    <n v="323431800"/>
  </r>
  <r>
    <x v="59"/>
    <s v="IGS SUB"/>
    <n v="19229222"/>
    <n v="18863223"/>
    <n v="17870956"/>
    <n v="17023650"/>
    <n v="20094120"/>
    <n v="25141512"/>
    <n v="20748140"/>
    <n v="21014664"/>
    <n v="24069516"/>
    <n v="20439804"/>
    <n v="20661709"/>
    <n v="18459877"/>
    <n v="243616393"/>
  </r>
  <r>
    <x v="60"/>
    <s v="IGS"/>
    <n v="784000"/>
    <n v="816000"/>
    <n v="746000"/>
    <n v="836000"/>
    <n v="811000"/>
    <n v="816000"/>
    <n v="783000"/>
    <n v="827000"/>
    <n v="841000"/>
    <n v="682000"/>
    <n v="771000"/>
    <n v="791000"/>
    <n v="9504000"/>
  </r>
  <r>
    <x v="61"/>
    <s v="IGS"/>
    <n v="108118954"/>
    <n v="114688973"/>
    <n v="103716859"/>
    <n v="100135265"/>
    <n v="106842739"/>
    <n v="113191676"/>
    <n v="113335169"/>
    <n v="100871920"/>
    <n v="110718898"/>
    <n v="104892629"/>
    <n v="112392183"/>
    <n v="105918505"/>
    <n v="1294823770"/>
  </r>
  <r>
    <x v="62"/>
    <s v="IGS"/>
    <n v="28149823"/>
    <n v="24814380"/>
    <n v="17016428"/>
    <n v="34839396"/>
    <n v="26580798"/>
    <n v="25550484"/>
    <n v="21083225"/>
    <n v="19430473"/>
    <n v="30267835"/>
    <n v="22284470"/>
    <n v="34607126"/>
    <n v="26967248"/>
    <n v="311591686"/>
  </r>
  <r>
    <x v="63"/>
    <s v="SL"/>
    <n v="545704"/>
    <n v="618994"/>
    <n v="684125"/>
    <n v="792561"/>
    <n v="839990"/>
    <n v="918584"/>
    <n v="882013"/>
    <n v="749891"/>
    <n v="758669"/>
    <n v="627368"/>
    <n v="565615"/>
    <n v="510575"/>
    <n v="8494089"/>
  </r>
  <r>
    <x v="64"/>
    <s v="MW"/>
    <n v="180758"/>
    <n v="151342"/>
    <n v="156243"/>
    <n v="170953"/>
    <n v="195243"/>
    <n v="171446"/>
    <n v="169110"/>
    <n v="150194"/>
    <n v="233188"/>
    <n v="127437"/>
    <n v="207720"/>
    <n v="153665"/>
    <n v="2067299"/>
  </r>
  <r>
    <x v="65"/>
    <m/>
    <m/>
    <m/>
    <m/>
    <m/>
    <m/>
    <m/>
    <m/>
    <m/>
    <m/>
    <m/>
    <m/>
    <m/>
    <m/>
  </r>
  <r>
    <x v="65"/>
    <m/>
    <n v="499397271"/>
    <n v="471498263"/>
    <n v="406899670"/>
    <n v="419066619"/>
    <n v="470598569"/>
    <n v="553294745"/>
    <n v="622186180"/>
    <n v="482562058"/>
    <n v="538057120"/>
    <n v="421799812"/>
    <n v="479650930"/>
    <n v="445732066"/>
    <n v="58107433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79:M134" firstHeaderRow="0" firstDataRow="1" firstDataCol="1"/>
  <pivotFields count="15">
    <pivotField axis="axisRow" showAll="0" sortType="ascending">
      <items count="67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h="1" x="65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showAll="0"/>
    <pivotField numFmtId="3" showAll="0"/>
  </pivotFields>
  <rowFields count="1">
    <field x="0"/>
  </rowFields>
  <rowItems count="55"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 of JUL" fld="2" baseField="0" baseItem="11"/>
    <dataField name="Sum of AUG" fld="3" baseField="0" baseItem="11"/>
    <dataField name="Sum of SEP" fld="4" baseField="0" baseItem="0"/>
    <dataField name="Sum of OCT" fld="5" baseField="0" baseItem="0"/>
    <dataField name="Sum of NOV" fld="6" baseField="0" baseItem="0"/>
    <dataField name="Sum of DEC" fld="7" baseField="0" baseItem="0"/>
    <dataField name="Sum of JAN" fld="8" baseField="0" baseItem="0"/>
    <dataField name="Sum of FEB" fld="9" baseField="0" baseItem="0"/>
    <dataField name="Sum of MAR" fld="10" baseField="0" baseItem="0"/>
    <dataField name="Sum of APR" fld="11" baseField="0" baseItem="0"/>
    <dataField name="Sum of MAY" fld="12" baseField="0" baseItem="0"/>
    <dataField name="Sum of JUN" fld="13" baseField="0" baseItem="0"/>
  </dataFields>
  <formats count="17">
    <format dxfId="16">
      <pivotArea outline="0" collapsedLevelsAreSubtotals="1" fieldPosition="0"/>
    </format>
    <format dxfId="15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0" type="button" dataOnly="0" labelOnly="1" outline="0" axis="axisRow" fieldPosition="0"/>
    </format>
    <format dxfId="10">
      <pivotArea dataOnly="0" labelOnly="1" fieldPosition="0">
        <references count="1">
          <reference field="0" count="50"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</reference>
        </references>
      </pivotArea>
    </format>
    <format dxfId="9">
      <pivotArea dataOnly="0" labelOnly="1" fieldPosition="0">
        <references count="1">
          <reference field="0" count="4">
            <x v="61"/>
            <x v="62"/>
            <x v="63"/>
            <x v="64"/>
          </reference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50"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</reference>
        </references>
      </pivotArea>
    </format>
    <format dxfId="2">
      <pivotArea dataOnly="0" labelOnly="1" fieldPosition="0">
        <references count="1">
          <reference field="0" count="4">
            <x v="61"/>
            <x v="62"/>
            <x v="63"/>
            <x v="64"/>
          </reference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Normal="100" workbookViewId="0">
      <selection activeCell="F7" sqref="F7"/>
    </sheetView>
  </sheetViews>
  <sheetFormatPr defaultRowHeight="12.75" x14ac:dyDescent="0.2"/>
  <cols>
    <col min="2" max="2" width="46.28515625" customWidth="1"/>
    <col min="3" max="5" width="16.140625" bestFit="1" customWidth="1"/>
  </cols>
  <sheetData>
    <row r="1" spans="1:6" x14ac:dyDescent="0.2">
      <c r="A1" s="1" t="s">
        <v>62</v>
      </c>
    </row>
    <row r="2" spans="1:6" x14ac:dyDescent="0.2">
      <c r="A2" s="1" t="s">
        <v>136</v>
      </c>
    </row>
    <row r="3" spans="1:6" x14ac:dyDescent="0.2">
      <c r="A3" s="1"/>
    </row>
    <row r="5" spans="1:6" x14ac:dyDescent="0.2">
      <c r="C5" s="7" t="s">
        <v>55</v>
      </c>
      <c r="D5" s="7" t="s">
        <v>56</v>
      </c>
      <c r="E5" s="7" t="s">
        <v>57</v>
      </c>
    </row>
    <row r="6" spans="1:6" ht="69" customHeight="1" x14ac:dyDescent="0.2">
      <c r="B6" s="5" t="s">
        <v>139</v>
      </c>
      <c r="C6" s="8">
        <f>'Tariff Revenues'!N16</f>
        <v>222345589.12192622</v>
      </c>
      <c r="D6" s="8">
        <f>'Tariff Revenues'!N70</f>
        <v>288452322.42760426</v>
      </c>
      <c r="E6" s="8">
        <f>C6+D6</f>
        <v>510797911.54953051</v>
      </c>
      <c r="F6" s="10"/>
    </row>
    <row r="7" spans="1:6" ht="88.5" customHeight="1" x14ac:dyDescent="0.2">
      <c r="B7" s="5" t="s">
        <v>140</v>
      </c>
      <c r="C7" s="6">
        <v>0</v>
      </c>
      <c r="D7" s="9">
        <f>D6-Fuel!E20</f>
        <v>181592611.6918152</v>
      </c>
      <c r="E7" s="6">
        <v>0</v>
      </c>
    </row>
    <row r="8" spans="1:6" x14ac:dyDescent="0.2">
      <c r="C8" s="4"/>
      <c r="D8" s="4"/>
      <c r="E8" s="4"/>
    </row>
    <row r="9" spans="1:6" x14ac:dyDescent="0.2">
      <c r="D9" s="10"/>
    </row>
    <row r="13" spans="1:6" x14ac:dyDescent="0.2">
      <c r="D13" s="2"/>
    </row>
    <row r="15" spans="1:6" x14ac:dyDescent="0.2">
      <c r="C15" s="10"/>
    </row>
    <row r="18" spans="4:4" x14ac:dyDescent="0.2">
      <c r="D18" s="10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="85" zoomScaleNormal="85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K40" sqref="K40"/>
    </sheetView>
  </sheetViews>
  <sheetFormatPr defaultRowHeight="12.75" x14ac:dyDescent="0.2"/>
  <cols>
    <col min="2" max="2" width="13.28515625" bestFit="1" customWidth="1"/>
    <col min="3" max="3" width="21.5703125" bestFit="1" customWidth="1"/>
    <col min="4" max="4" width="18.5703125" customWidth="1"/>
    <col min="5" max="5" width="16.42578125" customWidth="1"/>
    <col min="6" max="6" width="15" bestFit="1" customWidth="1"/>
    <col min="7" max="7" width="14" style="14" bestFit="1" customWidth="1"/>
    <col min="8" max="8" width="15" bestFit="1" customWidth="1"/>
    <col min="9" max="11" width="15.42578125" customWidth="1"/>
    <col min="12" max="12" width="3" customWidth="1"/>
    <col min="13" max="13" width="27.42578125" customWidth="1"/>
    <col min="14" max="14" width="21.7109375" customWidth="1"/>
  </cols>
  <sheetData>
    <row r="1" spans="1:15" ht="15.75" x14ac:dyDescent="0.25">
      <c r="A1" s="29" t="s">
        <v>123</v>
      </c>
      <c r="I1" s="38"/>
      <c r="J1" s="38"/>
      <c r="K1" s="38"/>
      <c r="L1" s="38"/>
      <c r="M1" s="38"/>
    </row>
    <row r="2" spans="1:15" x14ac:dyDescent="0.2">
      <c r="I2" s="38"/>
      <c r="J2" s="38"/>
      <c r="K2" s="38"/>
      <c r="L2" s="38"/>
      <c r="M2" s="38"/>
    </row>
    <row r="3" spans="1:15" x14ac:dyDescent="0.2">
      <c r="I3" s="38"/>
      <c r="J3" s="38"/>
      <c r="K3" s="38"/>
      <c r="L3" s="38"/>
      <c r="M3" s="21" t="s">
        <v>119</v>
      </c>
    </row>
    <row r="4" spans="1:15" x14ac:dyDescent="0.2">
      <c r="A4" s="21" t="s">
        <v>0</v>
      </c>
      <c r="B4" s="21" t="s">
        <v>1</v>
      </c>
      <c r="C4" s="12" t="s">
        <v>58</v>
      </c>
      <c r="D4" s="12" t="s">
        <v>70</v>
      </c>
      <c r="E4" s="22" t="s">
        <v>71</v>
      </c>
      <c r="F4" s="21" t="s">
        <v>137</v>
      </c>
      <c r="G4" s="23" t="s">
        <v>72</v>
      </c>
      <c r="H4" s="21" t="s">
        <v>73</v>
      </c>
      <c r="I4" s="21" t="s">
        <v>138</v>
      </c>
      <c r="J4" s="21" t="s">
        <v>74</v>
      </c>
      <c r="K4" s="21" t="s">
        <v>75</v>
      </c>
      <c r="L4" s="38"/>
      <c r="M4" s="21" t="s">
        <v>120</v>
      </c>
    </row>
    <row r="5" spans="1:15" x14ac:dyDescent="0.2">
      <c r="A5" s="11" t="s">
        <v>59</v>
      </c>
      <c r="B5" s="11" t="s">
        <v>60</v>
      </c>
      <c r="C5" s="11" t="s">
        <v>61</v>
      </c>
      <c r="I5" s="38"/>
      <c r="J5" s="38"/>
      <c r="K5" s="38"/>
      <c r="L5" s="38"/>
      <c r="M5" s="38"/>
    </row>
    <row r="6" spans="1:15" x14ac:dyDescent="0.2">
      <c r="A6" s="3">
        <v>11</v>
      </c>
      <c r="B6" s="3" t="s">
        <v>2</v>
      </c>
      <c r="C6" s="15">
        <v>179582.98</v>
      </c>
      <c r="D6" s="14">
        <v>177674.08</v>
      </c>
      <c r="E6" s="14">
        <f>C6-D6</f>
        <v>1908.9000000000233</v>
      </c>
      <c r="F6" s="14">
        <v>6525.55</v>
      </c>
      <c r="G6" s="14">
        <v>195.09</v>
      </c>
      <c r="H6" s="14">
        <v>12300.27</v>
      </c>
      <c r="I6" s="42">
        <f>((F6/$D6)*$E6)+F6</f>
        <v>6595.6593957824361</v>
      </c>
      <c r="J6" s="42">
        <f t="shared" ref="J6:K6" si="0">((G6/$D6)*$E6)+G6</f>
        <v>197.18601367290043</v>
      </c>
      <c r="K6" s="42">
        <f t="shared" si="0"/>
        <v>12432.422002154733</v>
      </c>
      <c r="L6" s="38"/>
      <c r="M6" s="42">
        <f>C6-SUM(I6:K6)</f>
        <v>160357.71258838993</v>
      </c>
    </row>
    <row r="7" spans="1:15" x14ac:dyDescent="0.2">
      <c r="A7" s="3">
        <v>12</v>
      </c>
      <c r="B7" s="3" t="s">
        <v>3</v>
      </c>
      <c r="C7" s="15">
        <v>25739.18</v>
      </c>
      <c r="D7" s="14">
        <v>25571.67</v>
      </c>
      <c r="E7" s="14">
        <f t="shared" ref="E7:E70" si="1">C7-D7</f>
        <v>167.51000000000204</v>
      </c>
      <c r="F7" s="14">
        <v>937.71</v>
      </c>
      <c r="G7" s="14">
        <v>27.59</v>
      </c>
      <c r="H7" s="14">
        <v>1768.12</v>
      </c>
      <c r="I7" s="42">
        <f t="shared" ref="I7:I70" si="2">((F7/$D7)*$E7)+F7</f>
        <v>943.85257113829493</v>
      </c>
      <c r="J7" s="42">
        <f t="shared" ref="J7:J70" si="3">((G7/$D7)*$E7)+G7</f>
        <v>27.77073128974369</v>
      </c>
      <c r="K7" s="42">
        <f t="shared" ref="K7:K70" si="4">((H7/$D7)*$E7)+H7</f>
        <v>1779.7022619797613</v>
      </c>
      <c r="L7" s="38"/>
      <c r="M7" s="42">
        <f t="shared" ref="M7:M70" si="5">C7-SUM(I7:K7)</f>
        <v>22987.854435592199</v>
      </c>
    </row>
    <row r="8" spans="1:15" x14ac:dyDescent="0.2">
      <c r="A8" s="3">
        <v>13</v>
      </c>
      <c r="B8" s="3" t="s">
        <v>4</v>
      </c>
      <c r="C8" s="15">
        <v>3698.47</v>
      </c>
      <c r="D8" s="14">
        <v>3715.36</v>
      </c>
      <c r="E8" s="14">
        <f t="shared" si="1"/>
        <v>-16.890000000000327</v>
      </c>
      <c r="F8" s="14">
        <v>136.41999999999999</v>
      </c>
      <c r="G8" s="14">
        <v>4.05</v>
      </c>
      <c r="H8" s="14">
        <v>260.33999999999997</v>
      </c>
      <c r="I8" s="42">
        <f t="shared" si="2"/>
        <v>135.79983565522585</v>
      </c>
      <c r="J8" s="42">
        <f t="shared" si="3"/>
        <v>4.031588728952241</v>
      </c>
      <c r="K8" s="42">
        <f t="shared" si="4"/>
        <v>259.15649622109294</v>
      </c>
      <c r="L8" s="38"/>
      <c r="M8" s="42">
        <f t="shared" si="5"/>
        <v>3299.4820793947288</v>
      </c>
    </row>
    <row r="9" spans="1:15" x14ac:dyDescent="0.2">
      <c r="A9" s="3">
        <v>15</v>
      </c>
      <c r="B9" s="3" t="s">
        <v>5</v>
      </c>
      <c r="C9" s="15">
        <v>109687711.48999999</v>
      </c>
      <c r="D9" s="14">
        <v>108423215.34999999</v>
      </c>
      <c r="E9" s="14">
        <f t="shared" si="1"/>
        <v>1264496.1400000006</v>
      </c>
      <c r="F9" s="14">
        <v>3975574.54</v>
      </c>
      <c r="G9" s="14">
        <v>117783.21</v>
      </c>
      <c r="H9" s="14">
        <v>7478850.3600000003</v>
      </c>
      <c r="I9" s="42">
        <f t="shared" si="2"/>
        <v>4021940.0590808014</v>
      </c>
      <c r="J9" s="42">
        <f t="shared" si="3"/>
        <v>119156.86797464159</v>
      </c>
      <c r="K9" s="42">
        <f t="shared" si="4"/>
        <v>7566073.169075802</v>
      </c>
      <c r="L9" s="38"/>
      <c r="M9" s="42">
        <f t="shared" si="5"/>
        <v>97980541.393868744</v>
      </c>
    </row>
    <row r="10" spans="1:15" x14ac:dyDescent="0.2">
      <c r="A10" s="3">
        <v>17</v>
      </c>
      <c r="B10" s="3" t="s">
        <v>6</v>
      </c>
      <c r="C10" s="15">
        <v>1083173.4099999999</v>
      </c>
      <c r="D10" s="14">
        <v>1075058.26</v>
      </c>
      <c r="E10" s="14">
        <f t="shared" si="1"/>
        <v>8115.1499999999069</v>
      </c>
      <c r="F10" s="14">
        <v>39408.32</v>
      </c>
      <c r="G10" s="14">
        <v>1162.28</v>
      </c>
      <c r="H10" s="14">
        <v>74250.320000000007</v>
      </c>
      <c r="I10" s="42">
        <f t="shared" si="2"/>
        <v>39705.796369371827</v>
      </c>
      <c r="J10" s="42">
        <f t="shared" si="3"/>
        <v>1171.0535492046727</v>
      </c>
      <c r="K10" s="42">
        <f t="shared" si="4"/>
        <v>74810.803563326146</v>
      </c>
      <c r="L10" s="38"/>
      <c r="M10" s="42">
        <f t="shared" si="5"/>
        <v>967485.75651809725</v>
      </c>
    </row>
    <row r="11" spans="1:15" x14ac:dyDescent="0.2">
      <c r="A11" s="3">
        <v>22</v>
      </c>
      <c r="B11" s="3" t="s">
        <v>7</v>
      </c>
      <c r="C11" s="15">
        <v>137581106.34999999</v>
      </c>
      <c r="D11" s="14">
        <v>136360815.88999999</v>
      </c>
      <c r="E11" s="14">
        <f t="shared" si="1"/>
        <v>1220290.4600000083</v>
      </c>
      <c r="F11" s="14">
        <v>5006948.07</v>
      </c>
      <c r="G11" s="14">
        <v>149489.5</v>
      </c>
      <c r="H11" s="14">
        <v>9427751.0099999998</v>
      </c>
      <c r="I11" s="42">
        <f t="shared" si="2"/>
        <v>5051755.1571654603</v>
      </c>
      <c r="J11" s="42">
        <f t="shared" si="3"/>
        <v>150827.27881519371</v>
      </c>
      <c r="K11" s="42">
        <f t="shared" si="4"/>
        <v>9512119.7822288126</v>
      </c>
      <c r="L11" s="38"/>
      <c r="M11" s="42">
        <f t="shared" si="5"/>
        <v>122866404.13179052</v>
      </c>
    </row>
    <row r="12" spans="1:15" x14ac:dyDescent="0.2">
      <c r="A12" s="3">
        <v>28</v>
      </c>
      <c r="B12" s="3" t="s">
        <v>8</v>
      </c>
      <c r="C12" s="15">
        <v>11037.65</v>
      </c>
      <c r="D12" s="14">
        <v>10989.01</v>
      </c>
      <c r="E12" s="14">
        <f t="shared" si="1"/>
        <v>48.639999999999418</v>
      </c>
      <c r="F12" s="14">
        <v>404.22</v>
      </c>
      <c r="G12" s="14">
        <v>11.89</v>
      </c>
      <c r="H12" s="14">
        <v>764.65</v>
      </c>
      <c r="I12" s="42">
        <f t="shared" si="2"/>
        <v>406.00917489382573</v>
      </c>
      <c r="J12" s="42">
        <f t="shared" si="3"/>
        <v>11.942627998336519</v>
      </c>
      <c r="K12" s="42">
        <f t="shared" si="4"/>
        <v>768.03452472060712</v>
      </c>
      <c r="L12" s="38"/>
      <c r="M12" s="42">
        <f t="shared" si="5"/>
        <v>9851.6636723872307</v>
      </c>
    </row>
    <row r="13" spans="1:15" x14ac:dyDescent="0.2">
      <c r="A13" s="3">
        <v>30</v>
      </c>
      <c r="B13" s="3" t="s">
        <v>9</v>
      </c>
      <c r="C13" s="15">
        <v>156353.9</v>
      </c>
      <c r="D13" s="14">
        <v>154509.21</v>
      </c>
      <c r="E13" s="14">
        <f t="shared" si="1"/>
        <v>1844.6900000000023</v>
      </c>
      <c r="F13" s="14">
        <v>5675.42</v>
      </c>
      <c r="G13" s="14">
        <v>173.23</v>
      </c>
      <c r="H13" s="14">
        <v>10778.45</v>
      </c>
      <c r="I13" s="42">
        <f t="shared" si="2"/>
        <v>5743.1790062094033</v>
      </c>
      <c r="J13" s="42">
        <f t="shared" si="3"/>
        <v>175.29819806210904</v>
      </c>
      <c r="K13" s="42">
        <f t="shared" si="4"/>
        <v>10907.134231383359</v>
      </c>
      <c r="L13" s="38"/>
      <c r="M13" s="42">
        <f t="shared" si="5"/>
        <v>139528.28856434513</v>
      </c>
    </row>
    <row r="14" spans="1:15" x14ac:dyDescent="0.2">
      <c r="A14" s="3">
        <v>32</v>
      </c>
      <c r="B14" s="3" t="s">
        <v>10</v>
      </c>
      <c r="C14" s="15">
        <v>205753.78</v>
      </c>
      <c r="D14" s="14">
        <v>203433.27</v>
      </c>
      <c r="E14" s="14">
        <f t="shared" si="1"/>
        <v>2320.5100000000093</v>
      </c>
      <c r="F14" s="14">
        <v>7478.41</v>
      </c>
      <c r="G14" s="14">
        <v>217.74</v>
      </c>
      <c r="H14" s="14">
        <v>14067.95</v>
      </c>
      <c r="I14" s="42">
        <f t="shared" si="2"/>
        <v>7563.714263108488</v>
      </c>
      <c r="J14" s="42">
        <f t="shared" si="3"/>
        <v>220.22370311994692</v>
      </c>
      <c r="K14" s="42">
        <f t="shared" si="4"/>
        <v>14228.41941906061</v>
      </c>
      <c r="L14" s="38"/>
      <c r="M14" s="42">
        <f t="shared" si="5"/>
        <v>183741.42261471096</v>
      </c>
    </row>
    <row r="15" spans="1:15" x14ac:dyDescent="0.2">
      <c r="A15" s="3">
        <v>34</v>
      </c>
      <c r="B15" s="3" t="s">
        <v>11</v>
      </c>
      <c r="C15" s="15">
        <v>1531.78</v>
      </c>
      <c r="D15" s="14">
        <v>1537.75</v>
      </c>
      <c r="E15" s="14">
        <f t="shared" si="1"/>
        <v>-5.9700000000000273</v>
      </c>
      <c r="F15" s="14">
        <v>56.37</v>
      </c>
      <c r="G15" s="14">
        <v>1.52</v>
      </c>
      <c r="H15" s="14">
        <v>106.51</v>
      </c>
      <c r="I15" s="42">
        <f t="shared" si="2"/>
        <v>56.151154999187121</v>
      </c>
      <c r="J15" s="42">
        <f t="shared" si="3"/>
        <v>1.5140989107462202</v>
      </c>
      <c r="K15" s="42">
        <f t="shared" si="4"/>
        <v>106.09649669972363</v>
      </c>
      <c r="L15" s="38"/>
      <c r="M15" s="42">
        <f t="shared" si="5"/>
        <v>1368.018249390343</v>
      </c>
    </row>
    <row r="16" spans="1:15" x14ac:dyDescent="0.2">
      <c r="A16" s="3">
        <v>36</v>
      </c>
      <c r="B16" s="3" t="s">
        <v>12</v>
      </c>
      <c r="C16" s="15">
        <v>11220.59</v>
      </c>
      <c r="D16" s="14">
        <v>11073.42</v>
      </c>
      <c r="E16" s="14">
        <f t="shared" si="1"/>
        <v>147.17000000000007</v>
      </c>
      <c r="F16" s="14">
        <v>407.33</v>
      </c>
      <c r="G16" s="14">
        <v>11.69</v>
      </c>
      <c r="H16" s="14">
        <v>762.47</v>
      </c>
      <c r="I16" s="42">
        <f t="shared" si="2"/>
        <v>412.74357196782927</v>
      </c>
      <c r="J16" s="42">
        <f t="shared" si="3"/>
        <v>11.84536458474437</v>
      </c>
      <c r="K16" s="42">
        <f t="shared" si="4"/>
        <v>772.60351881351926</v>
      </c>
      <c r="L16" s="38"/>
      <c r="M16" s="42">
        <f t="shared" si="5"/>
        <v>10023.397544633906</v>
      </c>
      <c r="N16" s="10">
        <f>SUM(M6:M16)</f>
        <v>222345589.12192622</v>
      </c>
      <c r="O16" s="33" t="s">
        <v>121</v>
      </c>
    </row>
    <row r="17" spans="1:13" x14ac:dyDescent="0.2">
      <c r="A17" s="3">
        <v>93</v>
      </c>
      <c r="B17" s="3" t="s">
        <v>13</v>
      </c>
      <c r="C17" s="15">
        <v>109974.18</v>
      </c>
      <c r="D17" s="14">
        <v>109555.39</v>
      </c>
      <c r="E17" s="14">
        <f t="shared" si="1"/>
        <v>418.7899999999936</v>
      </c>
      <c r="F17" s="14">
        <v>4114.13</v>
      </c>
      <c r="G17" s="14">
        <v>103.33</v>
      </c>
      <c r="H17" s="14">
        <v>7696.54</v>
      </c>
      <c r="I17" s="42">
        <f t="shared" si="2"/>
        <v>4129.8568072588669</v>
      </c>
      <c r="J17" s="42">
        <f t="shared" si="3"/>
        <v>103.72499262154057</v>
      </c>
      <c r="K17" s="42">
        <f t="shared" si="4"/>
        <v>7725.9610443374804</v>
      </c>
      <c r="L17" s="38"/>
      <c r="M17" s="42">
        <f t="shared" si="5"/>
        <v>98014.637155782111</v>
      </c>
    </row>
    <row r="18" spans="1:13" x14ac:dyDescent="0.2">
      <c r="A18">
        <v>94</v>
      </c>
      <c r="B18" t="s">
        <v>14</v>
      </c>
      <c r="C18" s="14">
        <v>2847835.53</v>
      </c>
      <c r="D18" s="14">
        <v>2831512.84</v>
      </c>
      <c r="E18" s="14">
        <f t="shared" si="1"/>
        <v>16322.689999999944</v>
      </c>
      <c r="F18" s="14">
        <v>104133.15</v>
      </c>
      <c r="G18" s="14">
        <v>2668.69</v>
      </c>
      <c r="H18" s="14">
        <v>192814.13</v>
      </c>
      <c r="I18" s="42">
        <f t="shared" si="2"/>
        <v>104733.44151277783</v>
      </c>
      <c r="J18" s="42">
        <f t="shared" si="3"/>
        <v>2684.0740727687112</v>
      </c>
      <c r="K18" s="42">
        <f t="shared" si="4"/>
        <v>193925.63662188404</v>
      </c>
      <c r="L18" s="38"/>
      <c r="M18" s="42">
        <f t="shared" si="5"/>
        <v>2546492.3777925693</v>
      </c>
    </row>
    <row r="19" spans="1:13" x14ac:dyDescent="0.2">
      <c r="A19">
        <v>95</v>
      </c>
      <c r="B19" t="s">
        <v>15</v>
      </c>
      <c r="C19" s="14">
        <v>20228.53</v>
      </c>
      <c r="D19" s="14">
        <v>20150.47</v>
      </c>
      <c r="E19" s="14">
        <f t="shared" si="1"/>
        <v>78.059999999997672</v>
      </c>
      <c r="F19" s="14">
        <v>816.37</v>
      </c>
      <c r="G19" s="14">
        <v>18.89</v>
      </c>
      <c r="H19" s="14">
        <v>1595.74</v>
      </c>
      <c r="I19" s="42">
        <f t="shared" si="2"/>
        <v>819.53249904840925</v>
      </c>
      <c r="J19" s="42">
        <f t="shared" si="3"/>
        <v>18.963177121923209</v>
      </c>
      <c r="K19" s="42">
        <f t="shared" si="4"/>
        <v>1601.9216654599122</v>
      </c>
      <c r="L19" s="38"/>
      <c r="M19" s="42">
        <f t="shared" si="5"/>
        <v>17788.112658369755</v>
      </c>
    </row>
    <row r="20" spans="1:13" x14ac:dyDescent="0.2">
      <c r="A20">
        <v>97</v>
      </c>
      <c r="B20" t="s">
        <v>16</v>
      </c>
      <c r="C20" s="14">
        <v>324548.45</v>
      </c>
      <c r="D20" s="14">
        <v>322706.12</v>
      </c>
      <c r="E20" s="14">
        <f t="shared" si="1"/>
        <v>1842.3300000000163</v>
      </c>
      <c r="F20" s="14">
        <v>12853.02</v>
      </c>
      <c r="G20" s="14">
        <v>276.83</v>
      </c>
      <c r="H20" s="14">
        <v>24697.05</v>
      </c>
      <c r="I20" s="42">
        <f t="shared" si="2"/>
        <v>12926.397921486585</v>
      </c>
      <c r="J20" s="42">
        <f t="shared" si="3"/>
        <v>278.41042312274709</v>
      </c>
      <c r="K20" s="42">
        <f t="shared" si="4"/>
        <v>24838.045516684037</v>
      </c>
      <c r="L20" s="38"/>
      <c r="M20" s="42">
        <f t="shared" si="5"/>
        <v>286505.59613870666</v>
      </c>
    </row>
    <row r="21" spans="1:13" x14ac:dyDescent="0.2">
      <c r="A21">
        <v>98</v>
      </c>
      <c r="B21" t="s">
        <v>17</v>
      </c>
      <c r="C21" s="14">
        <v>61315.43</v>
      </c>
      <c r="D21" s="14">
        <v>60669.06</v>
      </c>
      <c r="E21" s="14">
        <f t="shared" si="1"/>
        <v>646.37000000000262</v>
      </c>
      <c r="F21" s="14">
        <v>2510.66</v>
      </c>
      <c r="G21" s="14">
        <v>60.4</v>
      </c>
      <c r="H21" s="14">
        <v>4998.62</v>
      </c>
      <c r="I21" s="42">
        <f t="shared" si="2"/>
        <v>2537.4086475676399</v>
      </c>
      <c r="J21" s="42">
        <f t="shared" si="3"/>
        <v>61.043503426623062</v>
      </c>
      <c r="K21" s="42">
        <f t="shared" si="4"/>
        <v>5051.8754486487842</v>
      </c>
      <c r="L21" s="38"/>
      <c r="M21" s="42">
        <f t="shared" si="5"/>
        <v>53665.102400356955</v>
      </c>
    </row>
    <row r="22" spans="1:13" x14ac:dyDescent="0.2">
      <c r="A22">
        <v>99</v>
      </c>
      <c r="B22" t="s">
        <v>18</v>
      </c>
      <c r="C22" s="14">
        <v>1552.38</v>
      </c>
      <c r="D22" s="14">
        <v>1543.5</v>
      </c>
      <c r="E22" s="14">
        <f t="shared" si="1"/>
        <v>8.8800000000001091</v>
      </c>
      <c r="F22" s="14">
        <v>68.27</v>
      </c>
      <c r="G22" s="14">
        <v>1.35</v>
      </c>
      <c r="H22" s="14">
        <v>137.57</v>
      </c>
      <c r="I22" s="42">
        <f t="shared" si="2"/>
        <v>68.662768124392613</v>
      </c>
      <c r="J22" s="42">
        <f t="shared" si="3"/>
        <v>1.3577667638483968</v>
      </c>
      <c r="K22" s="42">
        <f t="shared" si="4"/>
        <v>138.36146200194364</v>
      </c>
      <c r="L22" s="38"/>
      <c r="M22" s="42">
        <f t="shared" si="5"/>
        <v>1343.9980031098155</v>
      </c>
    </row>
    <row r="23" spans="1:13" s="27" customFormat="1" x14ac:dyDescent="0.2">
      <c r="A23" s="27">
        <v>103</v>
      </c>
      <c r="B23" s="27" t="s">
        <v>124</v>
      </c>
      <c r="C23" s="14">
        <v>310.76</v>
      </c>
      <c r="D23" s="14">
        <v>287.07</v>
      </c>
      <c r="E23" s="14">
        <f t="shared" si="1"/>
        <v>23.689999999999998</v>
      </c>
      <c r="F23" s="14">
        <v>13.44</v>
      </c>
      <c r="G23" s="14">
        <v>0.27</v>
      </c>
      <c r="H23" s="14">
        <v>21.93</v>
      </c>
      <c r="I23" s="42">
        <f t="shared" ref="I23" si="6">((F23/$D23)*$E23)+F23</f>
        <v>14.549114850036576</v>
      </c>
      <c r="J23" s="42">
        <f t="shared" ref="J23" si="7">((G23/$D23)*$E23)+G23</f>
        <v>0.29228132511234195</v>
      </c>
      <c r="K23" s="42">
        <f t="shared" ref="K23" si="8">((H23/$D23)*$E23)+H23</f>
        <v>23.739738739680217</v>
      </c>
      <c r="L23" s="38"/>
      <c r="M23" s="42">
        <f t="shared" si="5"/>
        <v>272.17886508517086</v>
      </c>
    </row>
    <row r="24" spans="1:13" x14ac:dyDescent="0.2">
      <c r="A24">
        <v>107</v>
      </c>
      <c r="B24" t="s">
        <v>19</v>
      </c>
      <c r="C24" s="14">
        <v>378486.14</v>
      </c>
      <c r="D24" s="14">
        <v>376256.02</v>
      </c>
      <c r="E24" s="14">
        <f t="shared" si="1"/>
        <v>2230.1199999999953</v>
      </c>
      <c r="F24" s="14">
        <v>15787.04</v>
      </c>
      <c r="G24" s="14">
        <v>359.85</v>
      </c>
      <c r="H24" s="14">
        <v>30586.04</v>
      </c>
      <c r="I24" s="10">
        <f t="shared" si="2"/>
        <v>15880.611907885488</v>
      </c>
      <c r="J24" s="10">
        <f t="shared" si="3"/>
        <v>361.98287931446254</v>
      </c>
      <c r="K24" s="10">
        <f t="shared" si="4"/>
        <v>30767.32756989669</v>
      </c>
      <c r="M24" s="10">
        <f t="shared" si="5"/>
        <v>331476.21764290339</v>
      </c>
    </row>
    <row r="25" spans="1:13" x14ac:dyDescent="0.2">
      <c r="A25">
        <v>109</v>
      </c>
      <c r="B25" t="s">
        <v>20</v>
      </c>
      <c r="C25" s="14">
        <v>1248819.6100000001</v>
      </c>
      <c r="D25" s="14">
        <v>1241698.05</v>
      </c>
      <c r="E25" s="14">
        <f t="shared" si="1"/>
        <v>7121.5600000000559</v>
      </c>
      <c r="F25" s="14">
        <v>51450.78</v>
      </c>
      <c r="G25" s="14">
        <v>1168.76</v>
      </c>
      <c r="H25" s="14">
        <v>101587.48</v>
      </c>
      <c r="I25" s="10">
        <f t="shared" si="2"/>
        <v>51745.867696092297</v>
      </c>
      <c r="J25" s="10">
        <f t="shared" si="3"/>
        <v>1175.463235513336</v>
      </c>
      <c r="K25" s="10">
        <f t="shared" si="4"/>
        <v>102170.11869712028</v>
      </c>
      <c r="M25" s="10">
        <f t="shared" si="5"/>
        <v>1093728.1603712742</v>
      </c>
    </row>
    <row r="26" spans="1:13" x14ac:dyDescent="0.2">
      <c r="A26">
        <v>110</v>
      </c>
      <c r="B26" t="s">
        <v>21</v>
      </c>
      <c r="C26" s="14">
        <v>37944.720000000001</v>
      </c>
      <c r="D26" s="14">
        <v>37812.33</v>
      </c>
      <c r="E26" s="14">
        <f t="shared" si="1"/>
        <v>132.38999999999942</v>
      </c>
      <c r="F26" s="14">
        <v>1666.76</v>
      </c>
      <c r="G26" s="14">
        <v>38.869999999999997</v>
      </c>
      <c r="H26" s="14">
        <v>3355.63</v>
      </c>
      <c r="I26" s="10">
        <f t="shared" si="2"/>
        <v>1672.5957249183004</v>
      </c>
      <c r="J26" s="10">
        <f t="shared" si="3"/>
        <v>39.006093155327903</v>
      </c>
      <c r="K26" s="10">
        <f t="shared" si="4"/>
        <v>3367.3788622282732</v>
      </c>
      <c r="M26" s="10">
        <f t="shared" si="5"/>
        <v>32865.739319698099</v>
      </c>
    </row>
    <row r="27" spans="1:13" x14ac:dyDescent="0.2">
      <c r="A27">
        <v>111</v>
      </c>
      <c r="B27" t="s">
        <v>22</v>
      </c>
      <c r="C27" s="14">
        <v>162741.54</v>
      </c>
      <c r="D27" s="14">
        <v>161451.87</v>
      </c>
      <c r="E27" s="14">
        <f t="shared" si="1"/>
        <v>1289.6700000000128</v>
      </c>
      <c r="F27" s="14">
        <v>7485.69</v>
      </c>
      <c r="G27" s="14">
        <v>156.32</v>
      </c>
      <c r="H27" s="14">
        <v>14692.66</v>
      </c>
      <c r="I27" s="10">
        <f t="shared" si="2"/>
        <v>7545.485342242242</v>
      </c>
      <c r="J27" s="10">
        <f t="shared" si="3"/>
        <v>157.56867686202705</v>
      </c>
      <c r="K27" s="10">
        <f t="shared" si="4"/>
        <v>14810.024282136839</v>
      </c>
      <c r="M27" s="10">
        <f t="shared" si="5"/>
        <v>140228.46169875891</v>
      </c>
    </row>
    <row r="28" spans="1:13" x14ac:dyDescent="0.2">
      <c r="A28">
        <v>113</v>
      </c>
      <c r="B28" t="s">
        <v>23</v>
      </c>
      <c r="C28" s="14">
        <v>3344240.39</v>
      </c>
      <c r="D28" s="14">
        <v>3324149.62</v>
      </c>
      <c r="E28" s="14">
        <f t="shared" si="1"/>
        <v>20090.770000000019</v>
      </c>
      <c r="F28" s="14">
        <v>123729.23</v>
      </c>
      <c r="G28" s="14">
        <v>3066.4</v>
      </c>
      <c r="H28" s="14">
        <v>230787.85</v>
      </c>
      <c r="I28" s="10">
        <f t="shared" si="2"/>
        <v>124477.03493851751</v>
      </c>
      <c r="J28" s="10">
        <f t="shared" si="3"/>
        <v>3084.9329615602564</v>
      </c>
      <c r="K28" s="10">
        <f t="shared" si="4"/>
        <v>232182.70466756594</v>
      </c>
      <c r="M28" s="10">
        <f t="shared" si="5"/>
        <v>2984495.7174323564</v>
      </c>
    </row>
    <row r="29" spans="1:13" x14ac:dyDescent="0.2">
      <c r="A29">
        <v>116</v>
      </c>
      <c r="B29" t="s">
        <v>24</v>
      </c>
      <c r="C29" s="14">
        <v>309535.03000000003</v>
      </c>
      <c r="D29" s="14">
        <v>308447.49</v>
      </c>
      <c r="E29" s="14">
        <f t="shared" si="1"/>
        <v>1087.5400000000373</v>
      </c>
      <c r="F29" s="14">
        <v>13230.76</v>
      </c>
      <c r="G29" s="14">
        <v>310.13</v>
      </c>
      <c r="H29" s="14">
        <v>26647.26</v>
      </c>
      <c r="I29" s="10">
        <f t="shared" si="2"/>
        <v>13277.409693049538</v>
      </c>
      <c r="J29" s="10">
        <f t="shared" si="3"/>
        <v>311.22347228016025</v>
      </c>
      <c r="K29" s="10">
        <f t="shared" si="4"/>
        <v>26741.214277729414</v>
      </c>
      <c r="M29" s="10">
        <f t="shared" si="5"/>
        <v>269205.18255694094</v>
      </c>
    </row>
    <row r="30" spans="1:13" x14ac:dyDescent="0.2">
      <c r="A30">
        <v>120</v>
      </c>
      <c r="B30" t="s">
        <v>25</v>
      </c>
      <c r="C30" s="14">
        <v>380.81</v>
      </c>
      <c r="D30" s="14">
        <v>374.52</v>
      </c>
      <c r="E30" s="14">
        <f t="shared" si="1"/>
        <v>6.2900000000000205</v>
      </c>
      <c r="F30" s="14">
        <v>17.489999999999998</v>
      </c>
      <c r="G30" s="14">
        <v>0.4</v>
      </c>
      <c r="H30" s="14">
        <v>35.46</v>
      </c>
      <c r="I30" s="10">
        <f t="shared" si="2"/>
        <v>17.783741589234218</v>
      </c>
      <c r="J30" s="10">
        <f t="shared" si="3"/>
        <v>0.40671793228666031</v>
      </c>
      <c r="K30" s="10">
        <f t="shared" si="4"/>
        <v>36.055544697212433</v>
      </c>
      <c r="M30" s="10">
        <f t="shared" si="5"/>
        <v>326.56399578126667</v>
      </c>
    </row>
    <row r="31" spans="1:13" x14ac:dyDescent="0.2">
      <c r="A31">
        <v>122</v>
      </c>
      <c r="B31" t="s">
        <v>26</v>
      </c>
      <c r="C31" s="14">
        <v>22169.14</v>
      </c>
      <c r="D31" s="14">
        <v>22040.03</v>
      </c>
      <c r="E31" s="14">
        <f t="shared" si="1"/>
        <v>129.11000000000058</v>
      </c>
      <c r="F31" s="14">
        <v>1061.08</v>
      </c>
      <c r="G31" s="14">
        <v>20.73</v>
      </c>
      <c r="H31" s="14">
        <v>2109.2399999999998</v>
      </c>
      <c r="I31" s="10">
        <f t="shared" si="2"/>
        <v>1067.2957827734353</v>
      </c>
      <c r="J31" s="10">
        <f t="shared" si="3"/>
        <v>20.851435873726125</v>
      </c>
      <c r="K31" s="10">
        <f t="shared" si="4"/>
        <v>2121.5958804774764</v>
      </c>
      <c r="M31" s="10">
        <f t="shared" si="5"/>
        <v>18959.396900875363</v>
      </c>
    </row>
    <row r="32" spans="1:13" s="27" customFormat="1" x14ac:dyDescent="0.2">
      <c r="A32" s="27">
        <v>130</v>
      </c>
      <c r="B32" s="27" t="s">
        <v>125</v>
      </c>
      <c r="C32" s="14">
        <v>558.08000000000004</v>
      </c>
      <c r="D32" s="14">
        <v>515.78</v>
      </c>
      <c r="E32" s="14">
        <f t="shared" si="1"/>
        <v>42.300000000000068</v>
      </c>
      <c r="F32" s="14">
        <v>24.76</v>
      </c>
      <c r="G32" s="14">
        <v>0.38</v>
      </c>
      <c r="H32" s="14">
        <v>39.270000000000003</v>
      </c>
      <c r="I32" s="10">
        <f t="shared" ref="I32" si="9">((F32/$D32)*$E32)+F32</f>
        <v>26.790609949978677</v>
      </c>
      <c r="J32" s="10">
        <f t="shared" ref="J32" si="10">((G32/$D32)*$E32)+G32</f>
        <v>0.41116444995928503</v>
      </c>
      <c r="K32" s="10">
        <f t="shared" ref="K32" si="11">((H32/$D32)*$E32)+H32</f>
        <v>42.490599868160849</v>
      </c>
      <c r="M32" s="10">
        <f t="shared" si="5"/>
        <v>488.38762573190127</v>
      </c>
    </row>
    <row r="33" spans="1:13" x14ac:dyDescent="0.2">
      <c r="A33">
        <v>131</v>
      </c>
      <c r="B33" t="s">
        <v>27</v>
      </c>
      <c r="C33" s="14">
        <v>48334.83</v>
      </c>
      <c r="D33" s="14">
        <v>47943.56</v>
      </c>
      <c r="E33" s="14">
        <f t="shared" si="1"/>
        <v>391.27000000000407</v>
      </c>
      <c r="F33" s="14">
        <v>1915.36</v>
      </c>
      <c r="G33" s="14">
        <v>47.11</v>
      </c>
      <c r="H33" s="14">
        <v>3819.71</v>
      </c>
      <c r="I33" s="10">
        <f t="shared" si="2"/>
        <v>1930.9913571040615</v>
      </c>
      <c r="J33" s="10">
        <f t="shared" si="3"/>
        <v>47.494467271516761</v>
      </c>
      <c r="K33" s="10">
        <f t="shared" si="4"/>
        <v>3850.8828609994757</v>
      </c>
      <c r="M33" s="10">
        <f t="shared" si="5"/>
        <v>42505.461314624947</v>
      </c>
    </row>
    <row r="34" spans="1:13" s="27" customFormat="1" x14ac:dyDescent="0.2">
      <c r="A34" s="27">
        <v>136</v>
      </c>
      <c r="B34" s="27" t="s">
        <v>126</v>
      </c>
      <c r="C34" s="14">
        <v>125.51</v>
      </c>
      <c r="D34" s="14">
        <v>122.47</v>
      </c>
      <c r="E34" s="14">
        <f t="shared" si="1"/>
        <v>3.0400000000000063</v>
      </c>
      <c r="F34" s="14">
        <v>4.5999999999999996</v>
      </c>
      <c r="G34" s="14">
        <v>0.01</v>
      </c>
      <c r="H34" s="14">
        <v>4.6399999999999997</v>
      </c>
      <c r="I34" s="10">
        <f t="shared" ref="I34" si="12">((F34/$D34)*$E34)+F34</f>
        <v>4.7141830652404666</v>
      </c>
      <c r="J34" s="10">
        <f t="shared" ref="J34" si="13">((G34/$D34)*$E34)+G34</f>
        <v>1.0248224054870581E-2</v>
      </c>
      <c r="K34" s="10">
        <f t="shared" ref="K34" si="14">((H34/$D34)*$E34)+H34</f>
        <v>4.7551759614599494</v>
      </c>
      <c r="M34" s="10">
        <f t="shared" si="5"/>
        <v>116.03039274924473</v>
      </c>
    </row>
    <row r="35" spans="1:13" x14ac:dyDescent="0.2">
      <c r="A35">
        <v>204</v>
      </c>
      <c r="B35" t="s">
        <v>28</v>
      </c>
      <c r="C35" s="14">
        <v>258008.34</v>
      </c>
      <c r="D35" s="14">
        <v>257856.16</v>
      </c>
      <c r="E35" s="14">
        <f t="shared" si="1"/>
        <v>152.17999999999302</v>
      </c>
      <c r="F35" s="14">
        <v>11649.15</v>
      </c>
      <c r="G35" s="14">
        <v>257.39</v>
      </c>
      <c r="H35" s="14">
        <v>23402.93</v>
      </c>
      <c r="I35" s="10">
        <f t="shared" si="2"/>
        <v>11656.025025390123</v>
      </c>
      <c r="J35" s="10">
        <f t="shared" si="3"/>
        <v>257.54190488449063</v>
      </c>
      <c r="K35" s="10">
        <f t="shared" si="4"/>
        <v>23416.741800685311</v>
      </c>
      <c r="M35" s="10">
        <f t="shared" si="5"/>
        <v>222678.03126904008</v>
      </c>
    </row>
    <row r="36" spans="1:13" x14ac:dyDescent="0.2">
      <c r="A36">
        <v>211</v>
      </c>
      <c r="B36" t="s">
        <v>29</v>
      </c>
      <c r="C36" s="14">
        <v>22511689.07</v>
      </c>
      <c r="D36" s="14">
        <v>22297633.449999999</v>
      </c>
      <c r="E36" s="14">
        <f t="shared" si="1"/>
        <v>214055.62000000104</v>
      </c>
      <c r="F36" s="14">
        <v>979103.69</v>
      </c>
      <c r="G36" s="14">
        <v>21940.04</v>
      </c>
      <c r="H36" s="14">
        <v>1935509.9</v>
      </c>
      <c r="I36" s="10">
        <f t="shared" si="2"/>
        <v>988503.01248313277</v>
      </c>
      <c r="J36" s="10">
        <f t="shared" si="3"/>
        <v>22150.662749519852</v>
      </c>
      <c r="K36" s="10">
        <f t="shared" si="4"/>
        <v>1954090.6508491731</v>
      </c>
      <c r="M36" s="10">
        <f t="shared" si="5"/>
        <v>19546944.743918173</v>
      </c>
    </row>
    <row r="37" spans="1:13" x14ac:dyDescent="0.2">
      <c r="A37">
        <v>213</v>
      </c>
      <c r="B37" t="s">
        <v>30</v>
      </c>
      <c r="C37" s="14">
        <v>467291</v>
      </c>
      <c r="D37" s="14">
        <v>464423.66</v>
      </c>
      <c r="E37" s="14">
        <f t="shared" si="1"/>
        <v>2867.3400000000256</v>
      </c>
      <c r="F37" s="14">
        <v>19812.7</v>
      </c>
      <c r="G37" s="14">
        <v>508.24</v>
      </c>
      <c r="H37" s="14">
        <v>39529.75</v>
      </c>
      <c r="I37" s="10">
        <f t="shared" si="2"/>
        <v>19935.023111656286</v>
      </c>
      <c r="J37" s="10">
        <f t="shared" si="3"/>
        <v>511.37786098150127</v>
      </c>
      <c r="K37" s="10">
        <f t="shared" si="4"/>
        <v>39773.805682617465</v>
      </c>
      <c r="M37" s="10">
        <f t="shared" si="5"/>
        <v>407070.79334474471</v>
      </c>
    </row>
    <row r="38" spans="1:13" x14ac:dyDescent="0.2">
      <c r="A38">
        <v>214</v>
      </c>
      <c r="B38" t="s">
        <v>31</v>
      </c>
      <c r="C38" s="14">
        <v>182219.15</v>
      </c>
      <c r="D38" s="14">
        <v>180417.44</v>
      </c>
      <c r="E38" s="14">
        <f t="shared" si="1"/>
        <v>1801.7099999999919</v>
      </c>
      <c r="F38" s="14">
        <v>7588.47</v>
      </c>
      <c r="G38" s="14">
        <v>166.58</v>
      </c>
      <c r="H38" s="14">
        <v>14723.88</v>
      </c>
      <c r="I38" s="10">
        <f t="shared" si="2"/>
        <v>7664.2510457996741</v>
      </c>
      <c r="J38" s="10">
        <f t="shared" si="3"/>
        <v>168.24352461158966</v>
      </c>
      <c r="K38" s="10">
        <f t="shared" si="4"/>
        <v>14870.917680142229</v>
      </c>
      <c r="M38" s="10">
        <f t="shared" si="5"/>
        <v>159515.7377494465</v>
      </c>
    </row>
    <row r="39" spans="1:13" x14ac:dyDescent="0.2">
      <c r="A39">
        <v>215</v>
      </c>
      <c r="B39" t="s">
        <v>32</v>
      </c>
      <c r="C39" s="14">
        <v>59591610.619999997</v>
      </c>
      <c r="D39" s="14">
        <v>59074876.710000001</v>
      </c>
      <c r="E39" s="14">
        <f t="shared" si="1"/>
        <v>516733.90999999642</v>
      </c>
      <c r="F39" s="14">
        <v>2473532.9</v>
      </c>
      <c r="G39" s="14">
        <v>59860.5</v>
      </c>
      <c r="H39" s="14">
        <v>4999809.41</v>
      </c>
      <c r="I39" s="10">
        <f t="shared" si="2"/>
        <v>2495169.1419714415</v>
      </c>
      <c r="J39" s="10">
        <f t="shared" si="3"/>
        <v>60384.105836223753</v>
      </c>
      <c r="K39" s="10">
        <f t="shared" si="4"/>
        <v>5043543.2476238497</v>
      </c>
      <c r="M39" s="10">
        <f t="shared" si="5"/>
        <v>51992514.124568485</v>
      </c>
    </row>
    <row r="40" spans="1:13" x14ac:dyDescent="0.2">
      <c r="A40">
        <v>217</v>
      </c>
      <c r="B40" t="s">
        <v>33</v>
      </c>
      <c r="C40" s="14">
        <v>384384.9</v>
      </c>
      <c r="D40" s="14">
        <v>381350.07</v>
      </c>
      <c r="E40" s="14">
        <f t="shared" si="1"/>
        <v>3034.8300000000163</v>
      </c>
      <c r="F40" s="14">
        <v>16258.62</v>
      </c>
      <c r="G40" s="14">
        <v>345.56</v>
      </c>
      <c r="H40" s="14">
        <v>30291.37</v>
      </c>
      <c r="I40" s="10">
        <f t="shared" si="2"/>
        <v>16388.008065235179</v>
      </c>
      <c r="J40" s="10">
        <f t="shared" si="3"/>
        <v>348.31000829238081</v>
      </c>
      <c r="K40" s="10">
        <f t="shared" si="4"/>
        <v>30532.432387682529</v>
      </c>
      <c r="M40" s="10">
        <f t="shared" si="5"/>
        <v>337116.14953878993</v>
      </c>
    </row>
    <row r="41" spans="1:13" x14ac:dyDescent="0.2">
      <c r="A41">
        <v>218</v>
      </c>
      <c r="B41" t="s">
        <v>34</v>
      </c>
      <c r="C41" s="14">
        <v>27117.200000000001</v>
      </c>
      <c r="D41" s="14">
        <v>26832.26</v>
      </c>
      <c r="E41" s="14">
        <f t="shared" si="1"/>
        <v>284.94000000000233</v>
      </c>
      <c r="F41" s="14">
        <v>1123.58</v>
      </c>
      <c r="G41" s="14">
        <v>28.95</v>
      </c>
      <c r="H41" s="14">
        <v>2248.58</v>
      </c>
      <c r="I41" s="10">
        <f t="shared" si="2"/>
        <v>1135.51164068923</v>
      </c>
      <c r="J41" s="10">
        <f t="shared" si="3"/>
        <v>29.257428930697603</v>
      </c>
      <c r="K41" s="10">
        <f t="shared" si="4"/>
        <v>2272.458360794059</v>
      </c>
      <c r="M41" s="10">
        <f t="shared" si="5"/>
        <v>23679.972569586014</v>
      </c>
    </row>
    <row r="42" spans="1:13" x14ac:dyDescent="0.2">
      <c r="A42">
        <v>220</v>
      </c>
      <c r="B42" t="s">
        <v>35</v>
      </c>
      <c r="C42" s="14">
        <v>715073.14</v>
      </c>
      <c r="D42" s="14">
        <v>707909.11</v>
      </c>
      <c r="E42" s="14">
        <f t="shared" si="1"/>
        <v>7164.0300000000279</v>
      </c>
      <c r="F42" s="14">
        <v>28776.21</v>
      </c>
      <c r="G42" s="14">
        <v>647.41999999999996</v>
      </c>
      <c r="H42" s="14">
        <v>55751.45</v>
      </c>
      <c r="I42" s="10">
        <f t="shared" si="2"/>
        <v>29067.424830850672</v>
      </c>
      <c r="J42" s="10">
        <f t="shared" si="3"/>
        <v>653.97188107778413</v>
      </c>
      <c r="K42" s="10">
        <f t="shared" si="4"/>
        <v>56315.653871233553</v>
      </c>
      <c r="M42" s="10">
        <f t="shared" si="5"/>
        <v>629036.08941683802</v>
      </c>
    </row>
    <row r="43" spans="1:13" x14ac:dyDescent="0.2">
      <c r="A43">
        <v>223</v>
      </c>
      <c r="B43" t="s">
        <v>36</v>
      </c>
      <c r="C43" s="14">
        <v>112323.96</v>
      </c>
      <c r="D43" s="14">
        <v>111259.74</v>
      </c>
      <c r="E43" s="14">
        <f t="shared" si="1"/>
        <v>1064.2200000000012</v>
      </c>
      <c r="F43" s="14">
        <v>4590.1400000000003</v>
      </c>
      <c r="G43" s="14">
        <v>121.41</v>
      </c>
      <c r="H43" s="14">
        <v>9387.82</v>
      </c>
      <c r="I43" s="10">
        <f t="shared" si="2"/>
        <v>4634.0455384346578</v>
      </c>
      <c r="J43" s="10">
        <f t="shared" si="3"/>
        <v>122.57130911504916</v>
      </c>
      <c r="K43" s="10">
        <f t="shared" si="4"/>
        <v>9477.6162353713935</v>
      </c>
      <c r="M43" s="10">
        <f t="shared" si="5"/>
        <v>98089.726917078908</v>
      </c>
    </row>
    <row r="44" spans="1:13" x14ac:dyDescent="0.2">
      <c r="A44">
        <v>225</v>
      </c>
      <c r="B44" t="s">
        <v>37</v>
      </c>
      <c r="C44" s="14">
        <v>36038.769999999997</v>
      </c>
      <c r="D44" s="14">
        <v>36103.79</v>
      </c>
      <c r="E44" s="14">
        <f t="shared" si="1"/>
        <v>-65.020000000004075</v>
      </c>
      <c r="F44" s="14">
        <v>1539.74</v>
      </c>
      <c r="G44" s="14">
        <v>34.14</v>
      </c>
      <c r="H44" s="14">
        <v>3064.09</v>
      </c>
      <c r="I44" s="10">
        <f t="shared" si="2"/>
        <v>1536.9670530379219</v>
      </c>
      <c r="J44" s="10">
        <f t="shared" si="3"/>
        <v>34.078516626647783</v>
      </c>
      <c r="K44" s="10">
        <f t="shared" si="4"/>
        <v>3058.5718222186642</v>
      </c>
      <c r="M44" s="10">
        <f t="shared" si="5"/>
        <v>31409.152608116761</v>
      </c>
    </row>
    <row r="45" spans="1:13" x14ac:dyDescent="0.2">
      <c r="A45">
        <v>227</v>
      </c>
      <c r="B45" t="s">
        <v>38</v>
      </c>
      <c r="C45" s="14">
        <v>135860.85999999999</v>
      </c>
      <c r="D45" s="14">
        <v>134764.78</v>
      </c>
      <c r="E45" s="14">
        <f t="shared" si="1"/>
        <v>1096.0799999999872</v>
      </c>
      <c r="F45" s="14">
        <v>6048.25</v>
      </c>
      <c r="G45" s="14">
        <v>129.76</v>
      </c>
      <c r="H45" s="14">
        <v>11977.95</v>
      </c>
      <c r="I45" s="10">
        <f t="shared" si="2"/>
        <v>6097.4421246782722</v>
      </c>
      <c r="J45" s="10">
        <f t="shared" si="3"/>
        <v>130.81537471140456</v>
      </c>
      <c r="K45" s="10">
        <f t="shared" si="4"/>
        <v>12075.370048739736</v>
      </c>
      <c r="M45" s="10">
        <f t="shared" si="5"/>
        <v>117557.23245187057</v>
      </c>
    </row>
    <row r="46" spans="1:13" x14ac:dyDescent="0.2">
      <c r="A46">
        <v>229</v>
      </c>
      <c r="B46" t="s">
        <v>39</v>
      </c>
      <c r="C46" s="14">
        <v>458551.07</v>
      </c>
      <c r="D46" s="14">
        <v>453595.94</v>
      </c>
      <c r="E46" s="14">
        <f t="shared" si="1"/>
        <v>4955.1300000000047</v>
      </c>
      <c r="F46" s="14">
        <v>18538.75</v>
      </c>
      <c r="G46" s="14">
        <v>483.79</v>
      </c>
      <c r="H46" s="14">
        <v>37631.769999999997</v>
      </c>
      <c r="I46" s="10">
        <f t="shared" si="2"/>
        <v>18741.269264805367</v>
      </c>
      <c r="J46" s="10">
        <f t="shared" si="3"/>
        <v>489.07497310337482</v>
      </c>
      <c r="K46" s="10">
        <f t="shared" si="4"/>
        <v>38042.863433684834</v>
      </c>
      <c r="M46" s="10">
        <f t="shared" si="5"/>
        <v>401277.86232840642</v>
      </c>
    </row>
    <row r="47" spans="1:13" x14ac:dyDescent="0.2">
      <c r="A47">
        <v>236</v>
      </c>
      <c r="B47" t="s">
        <v>40</v>
      </c>
      <c r="C47" s="14">
        <v>122822.12</v>
      </c>
      <c r="D47" s="14">
        <v>121926.6</v>
      </c>
      <c r="E47" s="14">
        <f t="shared" si="1"/>
        <v>895.51999999998952</v>
      </c>
      <c r="F47" s="14">
        <v>5024.12</v>
      </c>
      <c r="G47" s="14">
        <v>119.71</v>
      </c>
      <c r="H47" s="14">
        <v>10112.07</v>
      </c>
      <c r="I47" s="10">
        <f>((F47/$D47)*$E47)+F47</f>
        <v>5061.0208890791664</v>
      </c>
      <c r="J47" s="10">
        <f t="shared" si="3"/>
        <v>120.58923963433736</v>
      </c>
      <c r="K47" s="10">
        <f t="shared" si="4"/>
        <v>10186.340593343863</v>
      </c>
      <c r="M47" s="10">
        <f>C47-SUM(I47:K47)</f>
        <v>107454.16927794262</v>
      </c>
    </row>
    <row r="48" spans="1:13" x14ac:dyDescent="0.2">
      <c r="A48">
        <v>240</v>
      </c>
      <c r="B48" t="s">
        <v>41</v>
      </c>
      <c r="C48" s="14">
        <v>45689731.340000004</v>
      </c>
      <c r="D48" s="14">
        <v>45333085.869999997</v>
      </c>
      <c r="E48" s="14">
        <f t="shared" si="1"/>
        <v>356645.47000000626</v>
      </c>
      <c r="F48" s="14">
        <v>1824347.46</v>
      </c>
      <c r="G48" s="14">
        <v>46004.66</v>
      </c>
      <c r="H48" s="14">
        <v>3692820.79</v>
      </c>
      <c r="I48" s="10">
        <f t="shared" si="2"/>
        <v>1838700.0072583279</v>
      </c>
      <c r="J48" s="10">
        <f t="shared" si="3"/>
        <v>46366.588893059285</v>
      </c>
      <c r="K48" s="10">
        <f t="shared" si="4"/>
        <v>3721873.0325508853</v>
      </c>
      <c r="M48" s="10">
        <f t="shared" si="5"/>
        <v>40082791.711297728</v>
      </c>
    </row>
    <row r="49" spans="1:13" x14ac:dyDescent="0.2">
      <c r="A49">
        <v>242</v>
      </c>
      <c r="B49" t="s">
        <v>42</v>
      </c>
      <c r="C49" s="14">
        <v>854889.87</v>
      </c>
      <c r="D49" s="14">
        <v>849383.34</v>
      </c>
      <c r="E49" s="14">
        <f t="shared" si="1"/>
        <v>5506.5300000000279</v>
      </c>
      <c r="F49" s="14">
        <v>33966.879999999997</v>
      </c>
      <c r="G49" s="14">
        <v>842.87</v>
      </c>
      <c r="H49" s="14">
        <v>68996.23</v>
      </c>
      <c r="I49" s="10">
        <f t="shared" si="2"/>
        <v>34187.086395532082</v>
      </c>
      <c r="J49" s="10">
        <f t="shared" si="3"/>
        <v>848.33430418696469</v>
      </c>
      <c r="K49" s="10">
        <f t="shared" si="4"/>
        <v>69443.530756313281</v>
      </c>
      <c r="M49" s="10">
        <f t="shared" si="5"/>
        <v>750410.91854396765</v>
      </c>
    </row>
    <row r="50" spans="1:13" x14ac:dyDescent="0.2">
      <c r="A50">
        <v>244</v>
      </c>
      <c r="B50" t="s">
        <v>43</v>
      </c>
      <c r="C50" s="14">
        <v>9073396.3100000005</v>
      </c>
      <c r="D50" s="14">
        <v>8973622.2599999998</v>
      </c>
      <c r="E50" s="14">
        <f t="shared" si="1"/>
        <v>99774.050000000745</v>
      </c>
      <c r="F50" s="14">
        <v>349741.62</v>
      </c>
      <c r="G50" s="14">
        <v>8859.98</v>
      </c>
      <c r="H50" s="14">
        <v>688470.54</v>
      </c>
      <c r="I50" s="10">
        <f t="shared" si="2"/>
        <v>353630.25458589144</v>
      </c>
      <c r="J50" s="10">
        <f t="shared" si="3"/>
        <v>8958.490508009616</v>
      </c>
      <c r="K50" s="10">
        <f t="shared" si="4"/>
        <v>696125.36344712472</v>
      </c>
      <c r="M50" s="10">
        <f t="shared" si="5"/>
        <v>8014682.2014589747</v>
      </c>
    </row>
    <row r="51" spans="1:13" x14ac:dyDescent="0.2">
      <c r="A51">
        <v>246</v>
      </c>
      <c r="B51" t="s">
        <v>44</v>
      </c>
      <c r="C51" s="14">
        <v>66427.67</v>
      </c>
      <c r="D51" s="14">
        <v>65499.1</v>
      </c>
      <c r="E51" s="14">
        <f t="shared" si="1"/>
        <v>928.56999999999971</v>
      </c>
      <c r="F51" s="14">
        <v>2536.8200000000002</v>
      </c>
      <c r="G51" s="14">
        <v>61.71</v>
      </c>
      <c r="H51" s="14">
        <v>5080.2</v>
      </c>
      <c r="I51" s="10">
        <f t="shared" si="2"/>
        <v>2572.7840811461533</v>
      </c>
      <c r="J51" s="10">
        <f t="shared" si="3"/>
        <v>62.584852550645735</v>
      </c>
      <c r="K51" s="10">
        <f t="shared" si="4"/>
        <v>5152.2211623365811</v>
      </c>
      <c r="M51" s="10">
        <f t="shared" si="5"/>
        <v>58640.079903966616</v>
      </c>
    </row>
    <row r="52" spans="1:13" x14ac:dyDescent="0.2">
      <c r="A52">
        <v>248</v>
      </c>
      <c r="B52" t="s">
        <v>45</v>
      </c>
      <c r="C52" s="14">
        <v>1692286.78</v>
      </c>
      <c r="D52" s="14">
        <v>1687505.52</v>
      </c>
      <c r="E52" s="14">
        <f t="shared" si="1"/>
        <v>4781.2600000000093</v>
      </c>
      <c r="F52" s="14">
        <v>58994.400000000001</v>
      </c>
      <c r="G52" s="14">
        <v>1665.93</v>
      </c>
      <c r="H52" s="14">
        <v>117711.55</v>
      </c>
      <c r="I52" s="10">
        <f t="shared" si="2"/>
        <v>59161.550602828254</v>
      </c>
      <c r="J52" s="10">
        <f t="shared" si="3"/>
        <v>1670.6501294321099</v>
      </c>
      <c r="K52" s="10">
        <f t="shared" si="4"/>
        <v>118045.06566491646</v>
      </c>
      <c r="M52" s="10">
        <f t="shared" si="5"/>
        <v>1513409.5136028233</v>
      </c>
    </row>
    <row r="53" spans="1:13" x14ac:dyDescent="0.2">
      <c r="A53">
        <v>250</v>
      </c>
      <c r="B53" t="s">
        <v>46</v>
      </c>
      <c r="C53" s="14">
        <v>134037.07999999999</v>
      </c>
      <c r="D53" s="14">
        <v>117389.67</v>
      </c>
      <c r="E53" s="14">
        <f t="shared" si="1"/>
        <v>16647.409999999989</v>
      </c>
      <c r="F53" s="14">
        <v>4378.2700000000004</v>
      </c>
      <c r="G53" s="14">
        <v>76.92</v>
      </c>
      <c r="H53" s="14">
        <v>7338.63</v>
      </c>
      <c r="I53" s="10">
        <f t="shared" si="2"/>
        <v>4999.1666749859678</v>
      </c>
      <c r="J53" s="10">
        <f t="shared" si="3"/>
        <v>87.828274784314488</v>
      </c>
      <c r="K53" s="10">
        <f t="shared" si="4"/>
        <v>8379.3449321426651</v>
      </c>
      <c r="M53" s="10">
        <f t="shared" si="5"/>
        <v>120570.74011808704</v>
      </c>
    </row>
    <row r="54" spans="1:13" x14ac:dyDescent="0.2">
      <c r="A54">
        <v>251</v>
      </c>
      <c r="B54" t="s">
        <v>47</v>
      </c>
      <c r="C54" s="14">
        <v>184040.92</v>
      </c>
      <c r="D54" s="14">
        <v>183997.42</v>
      </c>
      <c r="E54" s="14">
        <f t="shared" si="1"/>
        <v>43.5</v>
      </c>
      <c r="F54" s="14">
        <v>7418.9</v>
      </c>
      <c r="G54" s="14">
        <v>196.74</v>
      </c>
      <c r="H54" s="14">
        <v>15923.56</v>
      </c>
      <c r="I54" s="10">
        <f t="shared" si="2"/>
        <v>7420.6539493216806</v>
      </c>
      <c r="J54" s="10">
        <f t="shared" si="3"/>
        <v>196.78651255436083</v>
      </c>
      <c r="K54" s="10">
        <f t="shared" si="4"/>
        <v>15927.324590068709</v>
      </c>
      <c r="M54" s="10">
        <f t="shared" si="5"/>
        <v>160496.15494805528</v>
      </c>
    </row>
    <row r="55" spans="1:13" x14ac:dyDescent="0.2">
      <c r="A55">
        <v>256</v>
      </c>
      <c r="B55" t="s">
        <v>66</v>
      </c>
      <c r="C55" s="14">
        <v>320061.15000000002</v>
      </c>
      <c r="D55" s="14">
        <v>317211.68</v>
      </c>
      <c r="E55" s="14">
        <f t="shared" si="1"/>
        <v>2849.4700000000303</v>
      </c>
      <c r="F55" s="14">
        <v>12133.89</v>
      </c>
      <c r="G55" s="14">
        <v>313.70999999999998</v>
      </c>
      <c r="H55" s="14">
        <v>24341.42</v>
      </c>
      <c r="I55" s="10">
        <f t="shared" si="2"/>
        <v>12242.8871073521</v>
      </c>
      <c r="J55" s="10">
        <f t="shared" si="3"/>
        <v>316.52801487795153</v>
      </c>
      <c r="K55" s="10">
        <f t="shared" si="4"/>
        <v>24560.075712952941</v>
      </c>
      <c r="M55" s="10">
        <f t="shared" si="5"/>
        <v>282941.65916481701</v>
      </c>
    </row>
    <row r="56" spans="1:13" s="27" customFormat="1" x14ac:dyDescent="0.2">
      <c r="A56" s="27">
        <v>257</v>
      </c>
      <c r="B56" s="27" t="s">
        <v>127</v>
      </c>
      <c r="C56" s="14">
        <v>112689.05</v>
      </c>
      <c r="D56" s="14">
        <v>98358.05</v>
      </c>
      <c r="E56" s="14">
        <f t="shared" si="1"/>
        <v>14331</v>
      </c>
      <c r="F56" s="14">
        <v>3537.9</v>
      </c>
      <c r="G56" s="14">
        <v>81.319999999999993</v>
      </c>
      <c r="H56" s="14">
        <v>6083.93</v>
      </c>
      <c r="I56" s="10">
        <f t="shared" ref="I56" si="15">((F56/$D56)*$E56)+F56</f>
        <v>4053.3803790843758</v>
      </c>
      <c r="J56" s="10">
        <f t="shared" ref="J56" si="16">((G56/$D56)*$E56)+G56</f>
        <v>93.168515906933891</v>
      </c>
      <c r="K56" s="10">
        <f t="shared" ref="K56" si="17">((H56/$D56)*$E56)+H56</f>
        <v>6970.3729584563753</v>
      </c>
      <c r="M56" s="10">
        <f t="shared" si="5"/>
        <v>101572.12814655232</v>
      </c>
    </row>
    <row r="57" spans="1:13" x14ac:dyDescent="0.2">
      <c r="A57">
        <v>260</v>
      </c>
      <c r="B57" t="s">
        <v>48</v>
      </c>
      <c r="C57" s="14">
        <v>13268263.279999999</v>
      </c>
      <c r="D57" s="14">
        <v>13095745.42</v>
      </c>
      <c r="E57" s="14">
        <f t="shared" si="1"/>
        <v>172517.8599999994</v>
      </c>
      <c r="F57" s="14">
        <v>536647.46</v>
      </c>
      <c r="G57" s="14">
        <v>12877.09</v>
      </c>
      <c r="H57" s="14">
        <v>1064048.69</v>
      </c>
      <c r="I57" s="10">
        <f t="shared" si="2"/>
        <v>543717.02865794313</v>
      </c>
      <c r="J57" s="10">
        <f t="shared" si="3"/>
        <v>13046.727385164395</v>
      </c>
      <c r="K57" s="10">
        <f t="shared" si="4"/>
        <v>1078066.0213581871</v>
      </c>
      <c r="M57" s="10">
        <f t="shared" si="5"/>
        <v>11633433.502598705</v>
      </c>
    </row>
    <row r="58" spans="1:13" x14ac:dyDescent="0.2">
      <c r="A58">
        <v>264</v>
      </c>
      <c r="B58" t="s">
        <v>49</v>
      </c>
      <c r="C58" s="14">
        <v>228082.87</v>
      </c>
      <c r="D58" s="14">
        <v>223541.15</v>
      </c>
      <c r="E58" s="14">
        <f t="shared" si="1"/>
        <v>4541.7200000000012</v>
      </c>
      <c r="F58" s="14">
        <v>8784.2000000000007</v>
      </c>
      <c r="G58" s="14">
        <v>235.44</v>
      </c>
      <c r="H58" s="14">
        <v>17197.990000000002</v>
      </c>
      <c r="I58" s="10">
        <f t="shared" si="2"/>
        <v>8962.6699453501078</v>
      </c>
      <c r="J58" s="10">
        <f t="shared" si="3"/>
        <v>240.22347076947577</v>
      </c>
      <c r="K58" s="10">
        <f t="shared" si="4"/>
        <v>17547.404213637179</v>
      </c>
      <c r="M58" s="10">
        <f t="shared" si="5"/>
        <v>201332.57237024323</v>
      </c>
    </row>
    <row r="59" spans="1:13" x14ac:dyDescent="0.2">
      <c r="A59">
        <v>321</v>
      </c>
      <c r="B59" t="s">
        <v>67</v>
      </c>
      <c r="C59" s="14">
        <v>642283.86</v>
      </c>
      <c r="D59" s="14">
        <v>648231.89</v>
      </c>
      <c r="E59" s="14">
        <f t="shared" si="1"/>
        <v>-5948.0300000000279</v>
      </c>
      <c r="F59" s="14">
        <v>18131.04</v>
      </c>
      <c r="G59" s="14">
        <v>944.57</v>
      </c>
      <c r="H59" s="14">
        <v>45002.89</v>
      </c>
      <c r="I59" s="10">
        <f t="shared" si="2"/>
        <v>17964.673655617898</v>
      </c>
      <c r="J59" s="10">
        <f t="shared" si="3"/>
        <v>935.90283816521276</v>
      </c>
      <c r="K59" s="10">
        <f t="shared" si="4"/>
        <v>44589.953604959788</v>
      </c>
      <c r="M59" s="10">
        <f t="shared" si="5"/>
        <v>578793.32990125706</v>
      </c>
    </row>
    <row r="60" spans="1:13" s="27" customFormat="1" x14ac:dyDescent="0.2">
      <c r="A60" s="27">
        <v>330</v>
      </c>
      <c r="B60" s="27" t="s">
        <v>128</v>
      </c>
      <c r="C60" s="14">
        <v>539241.39</v>
      </c>
      <c r="D60" s="14">
        <v>492867.43</v>
      </c>
      <c r="E60" s="14">
        <f t="shared" si="1"/>
        <v>46373.960000000021</v>
      </c>
      <c r="F60" s="14">
        <v>21964.36</v>
      </c>
      <c r="G60" s="14">
        <v>507.28</v>
      </c>
      <c r="H60" s="14">
        <v>38448.959999999999</v>
      </c>
      <c r="I60" s="10">
        <f t="shared" ref="I60" si="18">((F60/$D60)*$E60)+F60</f>
        <v>24030.98946274539</v>
      </c>
      <c r="J60" s="10">
        <f t="shared" ref="J60" si="19">((G60/$D60)*$E60)+G60</f>
        <v>555.01004056851559</v>
      </c>
      <c r="K60" s="10">
        <f t="shared" ref="K60" si="20">((H60/$D60)*$E60)+H60</f>
        <v>42066.627600964421</v>
      </c>
      <c r="M60" s="10">
        <f t="shared" si="5"/>
        <v>472588.76289572171</v>
      </c>
    </row>
    <row r="61" spans="1:13" x14ac:dyDescent="0.2">
      <c r="A61" s="3">
        <v>331</v>
      </c>
      <c r="B61" s="3" t="s">
        <v>68</v>
      </c>
      <c r="C61" s="15">
        <v>12636066.34</v>
      </c>
      <c r="D61" s="14">
        <v>11795568.34</v>
      </c>
      <c r="E61" s="14">
        <f t="shared" si="1"/>
        <v>840498</v>
      </c>
      <c r="F61" s="14">
        <v>313276.15999999997</v>
      </c>
      <c r="G61" s="14">
        <v>11694.65</v>
      </c>
      <c r="H61" s="14">
        <v>634606.09</v>
      </c>
      <c r="I61" s="10">
        <f t="shared" si="2"/>
        <v>335598.77967698284</v>
      </c>
      <c r="J61" s="10">
        <f t="shared" si="3"/>
        <v>12527.957022805142</v>
      </c>
      <c r="K61" s="10">
        <f t="shared" si="4"/>
        <v>679825.20399758965</v>
      </c>
      <c r="M61" s="10">
        <f t="shared" si="5"/>
        <v>11608114.399302622</v>
      </c>
    </row>
    <row r="62" spans="1:13" s="27" customFormat="1" x14ac:dyDescent="0.2">
      <c r="A62" s="25">
        <v>332</v>
      </c>
      <c r="B62" s="25" t="s">
        <v>129</v>
      </c>
      <c r="C62" s="15">
        <v>375435.31</v>
      </c>
      <c r="D62" s="14">
        <v>375435.31</v>
      </c>
      <c r="E62" s="14">
        <f t="shared" si="1"/>
        <v>0</v>
      </c>
      <c r="F62" s="14">
        <v>14242.29</v>
      </c>
      <c r="G62" s="14">
        <v>130.99</v>
      </c>
      <c r="H62" s="14">
        <v>20855.439999999999</v>
      </c>
      <c r="I62" s="10">
        <f t="shared" ref="I62" si="21">((F62/$D62)*$E62)+F62</f>
        <v>14242.29</v>
      </c>
      <c r="J62" s="10">
        <f t="shared" ref="J62" si="22">((G62/$D62)*$E62)+G62</f>
        <v>130.99</v>
      </c>
      <c r="K62" s="10">
        <f t="shared" ref="K62" si="23">((H62/$D62)*$E62)+H62</f>
        <v>20855.439999999999</v>
      </c>
      <c r="M62" s="10">
        <f t="shared" si="5"/>
        <v>340206.58999999997</v>
      </c>
    </row>
    <row r="63" spans="1:13" x14ac:dyDescent="0.2">
      <c r="A63">
        <v>356</v>
      </c>
      <c r="B63" t="s">
        <v>69</v>
      </c>
      <c r="C63" s="14">
        <v>1504770.52</v>
      </c>
      <c r="D63" s="14">
        <v>1494979.87</v>
      </c>
      <c r="E63" s="14">
        <f t="shared" si="1"/>
        <v>9790.6499999999069</v>
      </c>
      <c r="F63" s="14">
        <v>56162.05</v>
      </c>
      <c r="G63" s="14">
        <v>1443.36</v>
      </c>
      <c r="H63" s="14">
        <v>110950.99</v>
      </c>
      <c r="I63" s="10">
        <f t="shared" si="2"/>
        <v>56529.856273426609</v>
      </c>
      <c r="J63" s="10">
        <f t="shared" si="3"/>
        <v>1452.8125905449147</v>
      </c>
      <c r="K63" s="10">
        <f t="shared" si="4"/>
        <v>111677.61002481912</v>
      </c>
      <c r="M63" s="10">
        <f t="shared" si="5"/>
        <v>1335110.2411112094</v>
      </c>
    </row>
    <row r="64" spans="1:13" x14ac:dyDescent="0.2">
      <c r="A64">
        <v>358</v>
      </c>
      <c r="B64" t="s">
        <v>50</v>
      </c>
      <c r="C64" s="14">
        <v>27563102.379999999</v>
      </c>
      <c r="D64" s="14">
        <v>27247641.16</v>
      </c>
      <c r="E64" s="14">
        <f t="shared" si="1"/>
        <v>315461.21999999881</v>
      </c>
      <c r="F64" s="14">
        <v>962275.72</v>
      </c>
      <c r="G64" s="14">
        <v>26441.71</v>
      </c>
      <c r="H64" s="14">
        <v>1885489.91</v>
      </c>
      <c r="I64" s="10">
        <f t="shared" si="2"/>
        <v>973416.5255774461</v>
      </c>
      <c r="J64" s="10">
        <f t="shared" si="3"/>
        <v>26747.840503059157</v>
      </c>
      <c r="K64" s="10">
        <f t="shared" si="4"/>
        <v>1907319.2839195104</v>
      </c>
      <c r="M64" s="10">
        <f t="shared" si="5"/>
        <v>24655618.729999982</v>
      </c>
    </row>
    <row r="65" spans="1:15" x14ac:dyDescent="0.2">
      <c r="A65">
        <v>359</v>
      </c>
      <c r="B65" t="s">
        <v>51</v>
      </c>
      <c r="C65" s="14">
        <v>20113338.48</v>
      </c>
      <c r="D65" s="14">
        <v>19730154.77</v>
      </c>
      <c r="E65" s="14">
        <f t="shared" si="1"/>
        <v>383183.71000000089</v>
      </c>
      <c r="F65" s="14">
        <v>676395.69</v>
      </c>
      <c r="G65" s="14">
        <v>18318.38</v>
      </c>
      <c r="H65" s="14">
        <v>1326108.7</v>
      </c>
      <c r="I65" s="10">
        <f t="shared" si="2"/>
        <v>689532.12065366632</v>
      </c>
      <c r="J65" s="10">
        <f t="shared" si="3"/>
        <v>18674.145319198753</v>
      </c>
      <c r="K65" s="10">
        <f t="shared" si="4"/>
        <v>1351863.3510634531</v>
      </c>
      <c r="M65" s="10">
        <f t="shared" si="5"/>
        <v>18053268.862963684</v>
      </c>
    </row>
    <row r="66" spans="1:15" x14ac:dyDescent="0.2">
      <c r="A66">
        <v>360</v>
      </c>
      <c r="B66" t="s">
        <v>52</v>
      </c>
      <c r="C66" s="14">
        <v>1169338</v>
      </c>
      <c r="D66" s="14">
        <v>1132390</v>
      </c>
      <c r="E66" s="14">
        <f t="shared" si="1"/>
        <v>36948</v>
      </c>
      <c r="F66" s="14">
        <v>44310.64</v>
      </c>
      <c r="G66" s="14">
        <v>1314.94</v>
      </c>
      <c r="H66" s="14">
        <v>92702.8</v>
      </c>
      <c r="I66" s="10">
        <f t="shared" si="2"/>
        <v>45756.422395393813</v>
      </c>
      <c r="J66" s="10">
        <f t="shared" si="3"/>
        <v>1357.8443025106192</v>
      </c>
      <c r="K66" s="10">
        <f t="shared" si="4"/>
        <v>95727.537991681311</v>
      </c>
      <c r="M66" s="10">
        <f t="shared" si="5"/>
        <v>1026496.1953104143</v>
      </c>
    </row>
    <row r="67" spans="1:15" x14ac:dyDescent="0.2">
      <c r="A67">
        <v>371</v>
      </c>
      <c r="B67" t="s">
        <v>52</v>
      </c>
      <c r="C67" s="14">
        <v>73622974.269999996</v>
      </c>
      <c r="D67" s="14">
        <v>67909490.090000004</v>
      </c>
      <c r="E67" s="14">
        <f t="shared" si="1"/>
        <v>5713484.1799999923</v>
      </c>
      <c r="F67" s="14">
        <v>1753866.21</v>
      </c>
      <c r="G67" s="14">
        <v>65174.080000000002</v>
      </c>
      <c r="H67" s="14">
        <v>3579595.2</v>
      </c>
      <c r="I67" s="10">
        <f t="shared" si="2"/>
        <v>1901425.657602849</v>
      </c>
      <c r="J67" s="10">
        <f>((G67/$D67)*$E67)+G67</f>
        <v>70657.423705460795</v>
      </c>
      <c r="K67" s="10">
        <f t="shared" si="4"/>
        <v>3880760.1847303975</v>
      </c>
      <c r="M67" s="10">
        <f t="shared" si="5"/>
        <v>67770131.003961295</v>
      </c>
    </row>
    <row r="68" spans="1:15" x14ac:dyDescent="0.2">
      <c r="A68">
        <v>372</v>
      </c>
      <c r="B68" t="s">
        <v>52</v>
      </c>
      <c r="C68" s="14">
        <v>17400947.420000002</v>
      </c>
      <c r="D68" s="14">
        <v>16803571.219999999</v>
      </c>
      <c r="E68" s="14">
        <f t="shared" si="1"/>
        <v>597376.20000000298</v>
      </c>
      <c r="F68" s="14">
        <v>418933.01</v>
      </c>
      <c r="G68" s="14">
        <v>17510.87</v>
      </c>
      <c r="H68" s="14">
        <v>853978.86</v>
      </c>
      <c r="I68" s="10">
        <f t="shared" si="2"/>
        <v>433826.30894769618</v>
      </c>
      <c r="J68" s="10">
        <f t="shared" si="3"/>
        <v>18133.39106069236</v>
      </c>
      <c r="K68" s="10">
        <f t="shared" si="4"/>
        <v>884338.27822057123</v>
      </c>
      <c r="M68" s="10">
        <f t="shared" si="5"/>
        <v>16064649.441771042</v>
      </c>
    </row>
    <row r="69" spans="1:15" x14ac:dyDescent="0.2">
      <c r="A69">
        <v>528</v>
      </c>
      <c r="B69" t="s">
        <v>53</v>
      </c>
      <c r="C69" s="14">
        <v>1638412.7</v>
      </c>
      <c r="D69" s="14">
        <v>1637704.77</v>
      </c>
      <c r="E69" s="14">
        <f t="shared" si="1"/>
        <v>707.92999999993481</v>
      </c>
      <c r="F69" s="14">
        <v>67581.88</v>
      </c>
      <c r="G69" s="14">
        <v>1409.4</v>
      </c>
      <c r="H69" s="14">
        <v>136541.84</v>
      </c>
      <c r="I69" s="10">
        <f t="shared" si="2"/>
        <v>67611.093592818928</v>
      </c>
      <c r="J69" s="10">
        <f t="shared" si="3"/>
        <v>1410.0092407864208</v>
      </c>
      <c r="K69" s="10">
        <f t="shared" si="4"/>
        <v>136600.86288774014</v>
      </c>
      <c r="M69" s="10">
        <f t="shared" si="5"/>
        <v>1432790.7342786544</v>
      </c>
    </row>
    <row r="70" spans="1:15" x14ac:dyDescent="0.2">
      <c r="A70" s="13">
        <v>540</v>
      </c>
      <c r="B70" s="13" t="s">
        <v>54</v>
      </c>
      <c r="C70" s="16">
        <v>229430.7</v>
      </c>
      <c r="D70" s="18">
        <v>227246.31</v>
      </c>
      <c r="E70" s="18">
        <f t="shared" si="1"/>
        <v>2184.390000000014</v>
      </c>
      <c r="F70" s="18">
        <v>9054.2900000000009</v>
      </c>
      <c r="G70" s="18">
        <v>246.11</v>
      </c>
      <c r="H70" s="18">
        <v>18412.07</v>
      </c>
      <c r="I70" s="20">
        <f t="shared" si="2"/>
        <v>9141.3237588016291</v>
      </c>
      <c r="J70" s="20">
        <f t="shared" si="3"/>
        <v>248.4757159621206</v>
      </c>
      <c r="K70" s="20">
        <f t="shared" si="4"/>
        <v>18589.054794988751</v>
      </c>
      <c r="M70" s="20">
        <f t="shared" si="5"/>
        <v>201451.8457302475</v>
      </c>
      <c r="N70" s="10">
        <f>SUM(M17:M70)</f>
        <v>288452322.42760426</v>
      </c>
      <c r="O70" t="s">
        <v>122</v>
      </c>
    </row>
    <row r="71" spans="1:15" x14ac:dyDescent="0.2">
      <c r="A71" s="1" t="s">
        <v>57</v>
      </c>
      <c r="C71" s="17">
        <f>SUM(C6:C70)</f>
        <v>571928248.52999997</v>
      </c>
      <c r="D71" s="17">
        <f>SUM(D6:D70)</f>
        <v>560004399.81000006</v>
      </c>
      <c r="E71" s="17">
        <f>SUM(E6:E70)</f>
        <v>11923848.720000008</v>
      </c>
      <c r="F71" s="17">
        <f t="shared" ref="F71:H71" si="24">SUM(F6:F70)</f>
        <v>20156702.409999996</v>
      </c>
      <c r="G71" s="17">
        <f t="shared" si="24"/>
        <v>578372.71000000008</v>
      </c>
      <c r="H71" s="17">
        <f t="shared" si="24"/>
        <v>39291435.519999996</v>
      </c>
      <c r="I71" s="17">
        <f t="shared" ref="I71" si="25">SUM(I6:I70)</f>
        <v>20522447.206117127</v>
      </c>
      <c r="J71" s="17">
        <f t="shared" ref="J71" si="26">SUM(J6:J70)</f>
        <v>590272.54404375807</v>
      </c>
      <c r="K71" s="17">
        <f t="shared" ref="K71:M71" si="27">SUM(K6:K70)</f>
        <v>40017617.230308652</v>
      </c>
      <c r="M71" s="17">
        <f t="shared" si="27"/>
        <v>510797911.54953045</v>
      </c>
    </row>
    <row r="73" spans="1:15" x14ac:dyDescent="0.2">
      <c r="C73" s="32"/>
      <c r="D73" s="32"/>
      <c r="F73" s="10"/>
      <c r="G73" s="10"/>
      <c r="H73" s="10"/>
      <c r="I73" s="10"/>
      <c r="J73" s="10"/>
      <c r="K73" s="10"/>
      <c r="M73" s="10"/>
      <c r="N73" s="10"/>
    </row>
    <row r="75" spans="1:15" x14ac:dyDescent="0.2">
      <c r="F75" s="10"/>
    </row>
    <row r="76" spans="1:15" x14ac:dyDescent="0.2">
      <c r="F76" s="10"/>
    </row>
    <row r="77" spans="1:15" x14ac:dyDescent="0.2">
      <c r="F77" s="10"/>
    </row>
    <row r="78" spans="1:15" x14ac:dyDescent="0.2">
      <c r="F78" s="10"/>
    </row>
    <row r="79" spans="1:15" x14ac:dyDescent="0.2">
      <c r="F79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workbookViewId="0">
      <selection activeCell="G15" sqref="G15"/>
    </sheetView>
  </sheetViews>
  <sheetFormatPr defaultRowHeight="12.75" x14ac:dyDescent="0.2"/>
  <cols>
    <col min="1" max="1" width="12.85546875" style="38" customWidth="1"/>
    <col min="2" max="5" width="15" style="38" customWidth="1"/>
    <col min="6" max="6" width="15" style="38" bestFit="1" customWidth="1"/>
    <col min="7" max="8" width="15" style="38" customWidth="1"/>
    <col min="9" max="9" width="15" style="38" bestFit="1" customWidth="1"/>
    <col min="10" max="10" width="15" style="38" customWidth="1"/>
    <col min="11" max="12" width="15" style="38" bestFit="1" customWidth="1"/>
    <col min="13" max="13" width="15" style="38" customWidth="1"/>
    <col min="14" max="14" width="15" style="38" bestFit="1" customWidth="1"/>
    <col min="15" max="15" width="15.28515625" style="38" customWidth="1"/>
    <col min="16" max="16384" width="9.140625" style="38"/>
  </cols>
  <sheetData>
    <row r="1" spans="1:15" x14ac:dyDescent="0.2">
      <c r="A1" s="38" t="s">
        <v>92</v>
      </c>
    </row>
    <row r="3" spans="1:15" x14ac:dyDescent="0.2">
      <c r="C3" s="38">
        <v>2017</v>
      </c>
      <c r="I3" s="38">
        <v>2018</v>
      </c>
    </row>
    <row r="4" spans="1:15" s="41" customFormat="1" x14ac:dyDescent="0.2">
      <c r="A4" s="21" t="s">
        <v>76</v>
      </c>
      <c r="B4" s="41" t="s">
        <v>91</v>
      </c>
      <c r="C4" s="41" t="s">
        <v>85</v>
      </c>
      <c r="D4" s="41" t="s">
        <v>86</v>
      </c>
      <c r="E4" s="41" t="s">
        <v>87</v>
      </c>
      <c r="F4" s="41" t="s">
        <v>88</v>
      </c>
      <c r="G4" s="41" t="s">
        <v>89</v>
      </c>
      <c r="H4" s="41" t="s">
        <v>90</v>
      </c>
      <c r="I4" s="41" t="s">
        <v>77</v>
      </c>
      <c r="J4" s="41" t="s">
        <v>78</v>
      </c>
      <c r="K4" s="41" t="s">
        <v>79</v>
      </c>
      <c r="L4" s="41" t="s">
        <v>80</v>
      </c>
      <c r="M4" s="41" t="s">
        <v>81</v>
      </c>
      <c r="N4" s="41" t="s">
        <v>84</v>
      </c>
      <c r="O4" s="41" t="s">
        <v>93</v>
      </c>
    </row>
    <row r="5" spans="1:15" x14ac:dyDescent="0.2">
      <c r="A5" s="38">
        <v>11</v>
      </c>
      <c r="B5" s="38" t="s">
        <v>2</v>
      </c>
      <c r="C5" s="28">
        <v>155240</v>
      </c>
      <c r="D5" s="28">
        <v>129165</v>
      </c>
      <c r="E5" s="28">
        <v>102515</v>
      </c>
      <c r="F5" s="28">
        <v>93522</v>
      </c>
      <c r="G5" s="28">
        <v>106532</v>
      </c>
      <c r="H5" s="28">
        <v>148893</v>
      </c>
      <c r="I5" s="28">
        <v>223810</v>
      </c>
      <c r="J5" s="28">
        <v>136828</v>
      </c>
      <c r="K5" s="28">
        <v>145511</v>
      </c>
      <c r="L5" s="28">
        <v>106112</v>
      </c>
      <c r="M5" s="28">
        <v>147929</v>
      </c>
      <c r="N5" s="28">
        <v>125551</v>
      </c>
      <c r="O5" s="28">
        <f>SUM(C5:N5)</f>
        <v>1621608</v>
      </c>
    </row>
    <row r="6" spans="1:15" x14ac:dyDescent="0.2">
      <c r="A6" s="38">
        <v>12</v>
      </c>
      <c r="B6" s="38" t="s">
        <v>3</v>
      </c>
      <c r="C6" s="28">
        <v>23821</v>
      </c>
      <c r="D6" s="28">
        <v>20150</v>
      </c>
      <c r="E6" s="28">
        <v>16545</v>
      </c>
      <c r="F6" s="28">
        <v>13974</v>
      </c>
      <c r="G6" s="28">
        <v>15814</v>
      </c>
      <c r="H6" s="28">
        <v>22787</v>
      </c>
      <c r="I6" s="28">
        <v>31479</v>
      </c>
      <c r="J6" s="28">
        <v>20016</v>
      </c>
      <c r="K6" s="28">
        <v>22287</v>
      </c>
      <c r="L6" s="28">
        <v>15362</v>
      </c>
      <c r="M6" s="28">
        <v>16689</v>
      </c>
      <c r="N6" s="28">
        <v>18040</v>
      </c>
      <c r="O6" s="28">
        <f t="shared" ref="O6:O69" si="0">SUM(C6:N6)</f>
        <v>236964</v>
      </c>
    </row>
    <row r="7" spans="1:15" x14ac:dyDescent="0.2">
      <c r="A7" s="38">
        <v>13</v>
      </c>
      <c r="B7" s="38" t="s">
        <v>4</v>
      </c>
      <c r="C7" s="28">
        <v>4290</v>
      </c>
      <c r="D7" s="28">
        <v>4054</v>
      </c>
      <c r="E7" s="28">
        <v>2257</v>
      </c>
      <c r="F7" s="28">
        <v>1869</v>
      </c>
      <c r="G7" s="28">
        <v>2379</v>
      </c>
      <c r="H7" s="28">
        <v>3587</v>
      </c>
      <c r="I7" s="28">
        <v>3418</v>
      </c>
      <c r="J7" s="28">
        <v>1842</v>
      </c>
      <c r="K7" s="28">
        <v>2453</v>
      </c>
      <c r="L7" s="28">
        <v>1836</v>
      </c>
      <c r="M7" s="28">
        <v>2344</v>
      </c>
      <c r="N7" s="28">
        <v>4329</v>
      </c>
      <c r="O7" s="28">
        <f t="shared" si="0"/>
        <v>34658</v>
      </c>
    </row>
    <row r="8" spans="1:15" x14ac:dyDescent="0.2">
      <c r="A8" s="38">
        <v>15</v>
      </c>
      <c r="B8" s="38" t="s">
        <v>5</v>
      </c>
      <c r="C8" s="28">
        <v>83008693</v>
      </c>
      <c r="D8" s="28">
        <v>75503690</v>
      </c>
      <c r="E8" s="28">
        <v>56553231</v>
      </c>
      <c r="F8" s="28">
        <v>52772491</v>
      </c>
      <c r="G8" s="28">
        <v>67464250</v>
      </c>
      <c r="H8" s="28">
        <v>95425183</v>
      </c>
      <c r="I8" s="28">
        <v>120966081</v>
      </c>
      <c r="J8" s="28">
        <v>81326367</v>
      </c>
      <c r="K8" s="28">
        <v>83286313</v>
      </c>
      <c r="L8" s="28">
        <v>61645804</v>
      </c>
      <c r="M8" s="28">
        <v>65286514</v>
      </c>
      <c r="N8" s="28">
        <v>70795778</v>
      </c>
      <c r="O8" s="28">
        <f t="shared" si="0"/>
        <v>914034395</v>
      </c>
    </row>
    <row r="9" spans="1:15" x14ac:dyDescent="0.2">
      <c r="A9" s="38">
        <v>17</v>
      </c>
      <c r="B9" s="38" t="s">
        <v>6</v>
      </c>
      <c r="C9" s="28">
        <v>850929</v>
      </c>
      <c r="D9" s="28">
        <v>724423</v>
      </c>
      <c r="E9" s="28">
        <v>564983</v>
      </c>
      <c r="F9" s="28">
        <v>527844</v>
      </c>
      <c r="G9" s="28">
        <v>688496</v>
      </c>
      <c r="H9" s="28">
        <v>1061385</v>
      </c>
      <c r="I9" s="28">
        <v>1440947</v>
      </c>
      <c r="J9" s="28">
        <v>890164</v>
      </c>
      <c r="K9" s="28">
        <v>869137</v>
      </c>
      <c r="L9" s="28">
        <v>639198</v>
      </c>
      <c r="M9" s="28">
        <v>615978</v>
      </c>
      <c r="N9" s="28">
        <v>667013</v>
      </c>
      <c r="O9" s="28">
        <f t="shared" si="0"/>
        <v>9540497</v>
      </c>
    </row>
    <row r="10" spans="1:15" x14ac:dyDescent="0.2">
      <c r="A10" s="38">
        <v>22</v>
      </c>
      <c r="B10" s="38" t="s">
        <v>7</v>
      </c>
      <c r="C10" s="28">
        <v>92222490</v>
      </c>
      <c r="D10" s="28">
        <v>83670594</v>
      </c>
      <c r="E10" s="28">
        <v>64318003</v>
      </c>
      <c r="F10" s="28">
        <v>61223562</v>
      </c>
      <c r="G10" s="28">
        <v>87388734</v>
      </c>
      <c r="H10" s="28">
        <v>135453730</v>
      </c>
      <c r="I10" s="28">
        <v>176063822</v>
      </c>
      <c r="J10" s="28">
        <v>116458379</v>
      </c>
      <c r="K10" s="28">
        <v>111916506</v>
      </c>
      <c r="L10" s="28">
        <v>84114713</v>
      </c>
      <c r="M10" s="28">
        <v>78827064</v>
      </c>
      <c r="N10" s="28">
        <v>72941209</v>
      </c>
      <c r="O10" s="28">
        <f t="shared" si="0"/>
        <v>1164598806</v>
      </c>
    </row>
    <row r="11" spans="1:15" x14ac:dyDescent="0.2">
      <c r="A11" s="38">
        <v>28</v>
      </c>
      <c r="B11" s="38" t="s">
        <v>8</v>
      </c>
      <c r="C11" s="28">
        <v>7577</v>
      </c>
      <c r="D11" s="28">
        <v>5444</v>
      </c>
      <c r="E11" s="28">
        <v>7377</v>
      </c>
      <c r="F11" s="28">
        <v>4655</v>
      </c>
      <c r="G11" s="28">
        <v>6964</v>
      </c>
      <c r="H11" s="28">
        <v>11379</v>
      </c>
      <c r="I11" s="28">
        <v>19807</v>
      </c>
      <c r="J11" s="28">
        <v>10578</v>
      </c>
      <c r="K11" s="28">
        <v>9488</v>
      </c>
      <c r="L11" s="28">
        <v>9054</v>
      </c>
      <c r="M11" s="28">
        <v>4178</v>
      </c>
      <c r="N11" s="28">
        <v>5836</v>
      </c>
      <c r="O11" s="28">
        <f t="shared" si="0"/>
        <v>102337</v>
      </c>
    </row>
    <row r="12" spans="1:15" x14ac:dyDescent="0.2">
      <c r="A12" s="38">
        <v>30</v>
      </c>
      <c r="B12" s="38" t="s">
        <v>9</v>
      </c>
      <c r="C12" s="28">
        <v>122165</v>
      </c>
      <c r="D12" s="28">
        <v>109372</v>
      </c>
      <c r="E12" s="28">
        <v>77718</v>
      </c>
      <c r="F12" s="28">
        <v>74976</v>
      </c>
      <c r="G12" s="28">
        <v>90623</v>
      </c>
      <c r="H12" s="28">
        <v>160083</v>
      </c>
      <c r="I12" s="28">
        <v>209873</v>
      </c>
      <c r="J12" s="28">
        <v>159141</v>
      </c>
      <c r="K12" s="28">
        <v>128509</v>
      </c>
      <c r="L12" s="28">
        <v>92943</v>
      </c>
      <c r="M12" s="28">
        <v>85894</v>
      </c>
      <c r="N12" s="28">
        <v>91748</v>
      </c>
      <c r="O12" s="28">
        <f t="shared" si="0"/>
        <v>1403045</v>
      </c>
    </row>
    <row r="13" spans="1:15" x14ac:dyDescent="0.2">
      <c r="A13" s="38">
        <v>32</v>
      </c>
      <c r="B13" s="38" t="s">
        <v>10</v>
      </c>
      <c r="C13" s="28">
        <v>143678</v>
      </c>
      <c r="D13" s="28">
        <v>129636</v>
      </c>
      <c r="E13" s="28">
        <v>91544</v>
      </c>
      <c r="F13" s="28">
        <v>89082</v>
      </c>
      <c r="G13" s="28">
        <v>127905</v>
      </c>
      <c r="H13" s="28">
        <v>223496</v>
      </c>
      <c r="I13" s="28">
        <v>326229</v>
      </c>
      <c r="J13" s="28">
        <v>217082</v>
      </c>
      <c r="K13" s="28">
        <v>179151</v>
      </c>
      <c r="L13" s="28">
        <v>147890</v>
      </c>
      <c r="M13" s="28">
        <v>121833</v>
      </c>
      <c r="N13" s="28">
        <v>116824</v>
      </c>
      <c r="O13" s="28">
        <f t="shared" si="0"/>
        <v>1914350</v>
      </c>
    </row>
    <row r="14" spans="1:15" x14ac:dyDescent="0.2">
      <c r="A14" s="38">
        <v>34</v>
      </c>
      <c r="B14" s="38" t="s">
        <v>11</v>
      </c>
      <c r="C14" s="38">
        <v>542</v>
      </c>
      <c r="D14" s="38">
        <v>635</v>
      </c>
      <c r="E14" s="38">
        <v>766</v>
      </c>
      <c r="F14" s="38">
        <v>797</v>
      </c>
      <c r="G14" s="28">
        <v>897</v>
      </c>
      <c r="H14" s="28">
        <v>1217</v>
      </c>
      <c r="I14" s="28">
        <v>4263</v>
      </c>
      <c r="J14" s="28">
        <v>1051</v>
      </c>
      <c r="K14" s="28">
        <v>1491</v>
      </c>
      <c r="L14" s="28">
        <v>834</v>
      </c>
      <c r="M14" s="28">
        <v>816</v>
      </c>
      <c r="N14" s="28">
        <v>528</v>
      </c>
      <c r="O14" s="28">
        <f t="shared" si="0"/>
        <v>13837</v>
      </c>
    </row>
    <row r="15" spans="1:15" x14ac:dyDescent="0.2">
      <c r="A15" s="38">
        <v>36</v>
      </c>
      <c r="B15" s="38" t="s">
        <v>12</v>
      </c>
      <c r="C15" s="28">
        <v>6822</v>
      </c>
      <c r="D15" s="28">
        <v>7900</v>
      </c>
      <c r="E15" s="28">
        <v>6443</v>
      </c>
      <c r="F15" s="28">
        <v>5192</v>
      </c>
      <c r="G15" s="28">
        <v>6453</v>
      </c>
      <c r="H15" s="28">
        <v>10511</v>
      </c>
      <c r="I15" s="28">
        <v>15213</v>
      </c>
      <c r="J15" s="28">
        <v>11529</v>
      </c>
      <c r="K15" s="28">
        <v>10597</v>
      </c>
      <c r="L15" s="28">
        <v>5374</v>
      </c>
      <c r="M15" s="28">
        <v>12693</v>
      </c>
      <c r="N15" s="28">
        <v>5365</v>
      </c>
      <c r="O15" s="28">
        <f t="shared" si="0"/>
        <v>104092</v>
      </c>
    </row>
    <row r="16" spans="1:15" x14ac:dyDescent="0.2">
      <c r="A16" s="38">
        <v>93</v>
      </c>
      <c r="B16" s="38" t="s">
        <v>13</v>
      </c>
      <c r="C16" s="28">
        <v>46205</v>
      </c>
      <c r="D16" s="28">
        <v>48307</v>
      </c>
      <c r="E16" s="28">
        <v>50959</v>
      </c>
      <c r="F16" s="28">
        <v>70227</v>
      </c>
      <c r="G16" s="28">
        <v>80403</v>
      </c>
      <c r="H16" s="28">
        <v>64605</v>
      </c>
      <c r="I16" s="28">
        <v>53039</v>
      </c>
      <c r="J16" s="28">
        <v>46011</v>
      </c>
      <c r="K16" s="28">
        <v>70951</v>
      </c>
      <c r="L16" s="28">
        <v>36441</v>
      </c>
      <c r="M16" s="28">
        <v>52362</v>
      </c>
      <c r="N16" s="28">
        <v>31873</v>
      </c>
      <c r="O16" s="28">
        <f t="shared" si="0"/>
        <v>651383</v>
      </c>
    </row>
    <row r="17" spans="1:15" x14ac:dyDescent="0.2">
      <c r="A17" s="38">
        <v>94</v>
      </c>
      <c r="B17" s="38" t="s">
        <v>14</v>
      </c>
      <c r="C17" s="28">
        <v>737278</v>
      </c>
      <c r="D17" s="28">
        <v>771822</v>
      </c>
      <c r="E17" s="28">
        <v>856318</v>
      </c>
      <c r="F17" s="28">
        <v>1092810</v>
      </c>
      <c r="G17" s="28">
        <v>1279749</v>
      </c>
      <c r="H17" s="28">
        <v>1055436</v>
      </c>
      <c r="I17" s="28">
        <v>875986</v>
      </c>
      <c r="J17" s="28">
        <v>762877</v>
      </c>
      <c r="K17" s="28">
        <v>1169766</v>
      </c>
      <c r="L17" s="28">
        <v>579737</v>
      </c>
      <c r="M17" s="28">
        <v>848175</v>
      </c>
      <c r="N17" s="28">
        <v>535424</v>
      </c>
      <c r="O17" s="28">
        <f t="shared" si="0"/>
        <v>10565378</v>
      </c>
    </row>
    <row r="18" spans="1:15" x14ac:dyDescent="0.2">
      <c r="A18" s="38">
        <v>95</v>
      </c>
      <c r="B18" s="38" t="s">
        <v>15</v>
      </c>
      <c r="C18" s="28">
        <v>10586</v>
      </c>
      <c r="D18" s="28">
        <v>3924</v>
      </c>
      <c r="E18" s="28">
        <v>12319</v>
      </c>
      <c r="F18" s="28">
        <v>16699</v>
      </c>
      <c r="G18" s="28">
        <v>18681</v>
      </c>
      <c r="H18" s="28">
        <v>15846</v>
      </c>
      <c r="I18" s="28">
        <v>13027</v>
      </c>
      <c r="J18" s="28">
        <v>11478</v>
      </c>
      <c r="K18" s="28">
        <v>17151</v>
      </c>
      <c r="L18" s="28">
        <v>9037</v>
      </c>
      <c r="M18" s="28">
        <v>12768</v>
      </c>
      <c r="N18" s="28">
        <v>8051</v>
      </c>
      <c r="O18" s="28">
        <f t="shared" si="0"/>
        <v>149567</v>
      </c>
    </row>
    <row r="19" spans="1:15" x14ac:dyDescent="0.2">
      <c r="A19" s="38">
        <v>97</v>
      </c>
      <c r="B19" s="38" t="s">
        <v>16</v>
      </c>
      <c r="C19" s="28">
        <v>126801</v>
      </c>
      <c r="D19" s="28">
        <v>137007</v>
      </c>
      <c r="E19" s="28">
        <v>145279</v>
      </c>
      <c r="F19" s="28">
        <v>195157</v>
      </c>
      <c r="G19" s="28">
        <v>213170</v>
      </c>
      <c r="H19" s="28">
        <v>180064</v>
      </c>
      <c r="I19" s="28">
        <v>149431</v>
      </c>
      <c r="J19" s="28">
        <v>127208</v>
      </c>
      <c r="K19" s="28">
        <v>197184</v>
      </c>
      <c r="L19" s="28">
        <v>101803</v>
      </c>
      <c r="M19" s="28">
        <v>146678</v>
      </c>
      <c r="N19" s="28">
        <v>91308</v>
      </c>
      <c r="O19" s="28">
        <f t="shared" si="0"/>
        <v>1811090</v>
      </c>
    </row>
    <row r="20" spans="1:15" x14ac:dyDescent="0.2">
      <c r="A20" s="38">
        <v>98</v>
      </c>
      <c r="B20" s="38" t="s">
        <v>17</v>
      </c>
      <c r="C20" s="28">
        <v>29263</v>
      </c>
      <c r="D20" s="28">
        <v>30534</v>
      </c>
      <c r="E20" s="28">
        <v>32440</v>
      </c>
      <c r="F20" s="28">
        <v>44856</v>
      </c>
      <c r="G20" s="28">
        <v>51276</v>
      </c>
      <c r="H20" s="28">
        <v>40868</v>
      </c>
      <c r="I20" s="28">
        <v>34326</v>
      </c>
      <c r="J20" s="28">
        <v>28669</v>
      </c>
      <c r="K20" s="28">
        <v>48409</v>
      </c>
      <c r="L20" s="28">
        <v>22628</v>
      </c>
      <c r="M20" s="28">
        <v>35147</v>
      </c>
      <c r="N20" s="28">
        <v>21234</v>
      </c>
      <c r="O20" s="28">
        <f t="shared" si="0"/>
        <v>419650</v>
      </c>
    </row>
    <row r="21" spans="1:15" x14ac:dyDescent="0.2">
      <c r="A21" s="38">
        <v>99</v>
      </c>
      <c r="B21" s="38" t="s">
        <v>18</v>
      </c>
      <c r="C21" s="38">
        <v>545</v>
      </c>
      <c r="D21" s="38">
        <v>574</v>
      </c>
      <c r="E21" s="38">
        <v>621</v>
      </c>
      <c r="F21" s="38">
        <v>825</v>
      </c>
      <c r="G21" s="28">
        <v>972</v>
      </c>
      <c r="H21" s="38">
        <v>774</v>
      </c>
      <c r="I21" s="28">
        <v>629</v>
      </c>
      <c r="J21" s="28">
        <v>524</v>
      </c>
      <c r="K21" s="28">
        <v>890</v>
      </c>
      <c r="L21" s="28">
        <v>423</v>
      </c>
      <c r="M21" s="28">
        <v>679</v>
      </c>
      <c r="N21" s="38">
        <v>362</v>
      </c>
      <c r="O21" s="28">
        <f t="shared" si="0"/>
        <v>7818</v>
      </c>
    </row>
    <row r="22" spans="1:15" x14ac:dyDescent="0.2">
      <c r="A22" s="38">
        <v>103</v>
      </c>
      <c r="B22" s="40" t="s">
        <v>124</v>
      </c>
      <c r="G22" s="28"/>
      <c r="H22" s="38">
        <v>435</v>
      </c>
      <c r="I22" s="28">
        <v>185</v>
      </c>
      <c r="J22" s="28">
        <v>177</v>
      </c>
      <c r="K22" s="28">
        <v>287</v>
      </c>
      <c r="L22" s="28">
        <v>123</v>
      </c>
      <c r="M22" s="28">
        <v>217</v>
      </c>
      <c r="N22" s="38">
        <v>126</v>
      </c>
      <c r="O22" s="28">
        <f t="shared" si="0"/>
        <v>1550</v>
      </c>
    </row>
    <row r="23" spans="1:15" x14ac:dyDescent="0.2">
      <c r="A23" s="38">
        <v>107</v>
      </c>
      <c r="B23" s="38" t="s">
        <v>19</v>
      </c>
      <c r="C23" s="28">
        <v>125182</v>
      </c>
      <c r="D23" s="28">
        <v>126268</v>
      </c>
      <c r="E23" s="28">
        <v>144636</v>
      </c>
      <c r="F23" s="28">
        <v>192718</v>
      </c>
      <c r="G23" s="28">
        <v>219066</v>
      </c>
      <c r="H23" s="28">
        <v>178501</v>
      </c>
      <c r="I23" s="28">
        <v>151609</v>
      </c>
      <c r="J23" s="28">
        <v>129784</v>
      </c>
      <c r="K23" s="28">
        <v>199420</v>
      </c>
      <c r="L23" s="28">
        <v>100916</v>
      </c>
      <c r="M23" s="28">
        <v>148601</v>
      </c>
      <c r="N23" s="28">
        <v>91723</v>
      </c>
      <c r="O23" s="28">
        <f t="shared" si="0"/>
        <v>1808424</v>
      </c>
    </row>
    <row r="24" spans="1:15" x14ac:dyDescent="0.2">
      <c r="A24" s="38">
        <v>109</v>
      </c>
      <c r="B24" s="38" t="s">
        <v>20</v>
      </c>
      <c r="C24" s="28">
        <v>581779</v>
      </c>
      <c r="D24" s="28">
        <v>623637</v>
      </c>
      <c r="E24" s="28">
        <v>660813</v>
      </c>
      <c r="F24" s="28">
        <v>894126</v>
      </c>
      <c r="G24" s="28">
        <v>1001371</v>
      </c>
      <c r="H24" s="28">
        <v>822029</v>
      </c>
      <c r="I24" s="28">
        <v>702334</v>
      </c>
      <c r="J24" s="28">
        <v>593997</v>
      </c>
      <c r="K24" s="28">
        <v>907276</v>
      </c>
      <c r="L24" s="28">
        <v>479764</v>
      </c>
      <c r="M24" s="28">
        <v>678096</v>
      </c>
      <c r="N24" s="28">
        <v>431067</v>
      </c>
      <c r="O24" s="28">
        <f t="shared" si="0"/>
        <v>8376289</v>
      </c>
    </row>
    <row r="25" spans="1:15" x14ac:dyDescent="0.2">
      <c r="A25" s="38">
        <v>110</v>
      </c>
      <c r="B25" s="38" t="s">
        <v>21</v>
      </c>
      <c r="C25" s="28">
        <v>11806</v>
      </c>
      <c r="D25" s="28">
        <v>12904</v>
      </c>
      <c r="E25" s="28">
        <v>13490</v>
      </c>
      <c r="F25" s="28">
        <v>18929</v>
      </c>
      <c r="G25" s="28">
        <v>21027</v>
      </c>
      <c r="H25" s="28">
        <v>16591</v>
      </c>
      <c r="I25" s="28">
        <v>13162</v>
      </c>
      <c r="J25" s="28">
        <v>11487</v>
      </c>
      <c r="K25" s="28">
        <v>18568</v>
      </c>
      <c r="L25" s="28">
        <v>9164</v>
      </c>
      <c r="M25" s="28">
        <v>12909</v>
      </c>
      <c r="N25" s="28">
        <v>8418</v>
      </c>
      <c r="O25" s="28">
        <f t="shared" si="0"/>
        <v>168455</v>
      </c>
    </row>
    <row r="26" spans="1:15" x14ac:dyDescent="0.2">
      <c r="A26" s="38">
        <v>111</v>
      </c>
      <c r="B26" s="38" t="s">
        <v>22</v>
      </c>
      <c r="C26" s="28">
        <v>25924</v>
      </c>
      <c r="D26" s="28">
        <v>27847</v>
      </c>
      <c r="E26" s="28">
        <v>31059</v>
      </c>
      <c r="F26" s="28">
        <v>38813</v>
      </c>
      <c r="G26" s="28">
        <v>46355</v>
      </c>
      <c r="H26" s="28">
        <v>37868</v>
      </c>
      <c r="I26" s="28">
        <v>32544</v>
      </c>
      <c r="J26" s="28">
        <v>27717</v>
      </c>
      <c r="K26" s="28">
        <v>42270</v>
      </c>
      <c r="L26" s="28">
        <v>22123</v>
      </c>
      <c r="M26" s="28">
        <v>30650</v>
      </c>
      <c r="N26" s="28">
        <v>19809</v>
      </c>
      <c r="O26" s="28">
        <f t="shared" si="0"/>
        <v>382979</v>
      </c>
    </row>
    <row r="27" spans="1:15" x14ac:dyDescent="0.2">
      <c r="A27" s="38">
        <v>113</v>
      </c>
      <c r="B27" s="38" t="s">
        <v>23</v>
      </c>
      <c r="C27" s="28">
        <v>1050454</v>
      </c>
      <c r="D27" s="28">
        <v>1116733</v>
      </c>
      <c r="E27" s="28">
        <v>1250669</v>
      </c>
      <c r="F27" s="28">
        <v>1594106</v>
      </c>
      <c r="G27" s="28">
        <v>1848796</v>
      </c>
      <c r="H27" s="28">
        <v>1509120</v>
      </c>
      <c r="I27" s="28">
        <v>1287527</v>
      </c>
      <c r="J27" s="28">
        <v>1109788</v>
      </c>
      <c r="K27" s="28">
        <v>1676150</v>
      </c>
      <c r="L27" s="28">
        <v>883026</v>
      </c>
      <c r="M27" s="28">
        <v>1248657</v>
      </c>
      <c r="N27" s="28">
        <v>778547</v>
      </c>
      <c r="O27" s="28">
        <f t="shared" si="0"/>
        <v>15353573</v>
      </c>
    </row>
    <row r="28" spans="1:15" x14ac:dyDescent="0.2">
      <c r="A28" s="38">
        <v>116</v>
      </c>
      <c r="B28" s="38" t="s">
        <v>24</v>
      </c>
      <c r="C28" s="28">
        <v>125730</v>
      </c>
      <c r="D28" s="28">
        <v>134873</v>
      </c>
      <c r="E28" s="28">
        <v>147402</v>
      </c>
      <c r="F28" s="28">
        <v>186225</v>
      </c>
      <c r="G28" s="28">
        <v>217007</v>
      </c>
      <c r="H28" s="28">
        <v>179343</v>
      </c>
      <c r="I28" s="28">
        <v>149262</v>
      </c>
      <c r="J28" s="28">
        <v>118238</v>
      </c>
      <c r="K28" s="28">
        <v>199483</v>
      </c>
      <c r="L28" s="28">
        <v>100783</v>
      </c>
      <c r="M28" s="28">
        <v>147873</v>
      </c>
      <c r="N28" s="28">
        <v>90630</v>
      </c>
      <c r="O28" s="28">
        <f t="shared" si="0"/>
        <v>1796849</v>
      </c>
    </row>
    <row r="29" spans="1:15" x14ac:dyDescent="0.2">
      <c r="A29" s="38">
        <v>120</v>
      </c>
      <c r="B29" s="38" t="s">
        <v>25</v>
      </c>
      <c r="C29" s="38">
        <v>96</v>
      </c>
      <c r="D29" s="38">
        <v>87</v>
      </c>
      <c r="E29" s="38">
        <v>98</v>
      </c>
      <c r="F29" s="38">
        <v>138</v>
      </c>
      <c r="G29" s="38">
        <v>168</v>
      </c>
      <c r="H29" s="38">
        <v>114</v>
      </c>
      <c r="I29" s="28">
        <v>102</v>
      </c>
      <c r="J29" s="28">
        <v>62</v>
      </c>
      <c r="K29" s="28">
        <v>160</v>
      </c>
      <c r="L29" s="28">
        <v>60</v>
      </c>
      <c r="M29" s="28">
        <v>101</v>
      </c>
      <c r="N29" s="38">
        <v>65</v>
      </c>
      <c r="O29" s="28">
        <f t="shared" si="0"/>
        <v>1251</v>
      </c>
    </row>
    <row r="30" spans="1:15" x14ac:dyDescent="0.2">
      <c r="A30" s="38">
        <v>122</v>
      </c>
      <c r="B30" s="38" t="s">
        <v>26</v>
      </c>
      <c r="C30" s="28">
        <v>3105</v>
      </c>
      <c r="D30" s="28">
        <v>3448</v>
      </c>
      <c r="E30" s="28">
        <v>3649</v>
      </c>
      <c r="F30" s="28">
        <v>4785</v>
      </c>
      <c r="G30" s="28">
        <v>5724</v>
      </c>
      <c r="H30" s="28">
        <v>4579</v>
      </c>
      <c r="I30" s="28">
        <v>3847</v>
      </c>
      <c r="J30" s="28">
        <v>3227</v>
      </c>
      <c r="K30" s="28">
        <v>5208</v>
      </c>
      <c r="L30" s="28">
        <v>2694</v>
      </c>
      <c r="M30" s="28">
        <v>3831</v>
      </c>
      <c r="N30" s="28">
        <v>2243</v>
      </c>
      <c r="O30" s="28">
        <f t="shared" si="0"/>
        <v>46340</v>
      </c>
    </row>
    <row r="31" spans="1:15" x14ac:dyDescent="0.2">
      <c r="A31" s="38">
        <v>130</v>
      </c>
      <c r="B31" s="40" t="s">
        <v>125</v>
      </c>
      <c r="C31" s="28"/>
      <c r="D31" s="28"/>
      <c r="E31" s="28"/>
      <c r="F31" s="28"/>
      <c r="G31" s="28">
        <v>364</v>
      </c>
      <c r="H31" s="28">
        <v>116</v>
      </c>
      <c r="I31" s="28">
        <v>102</v>
      </c>
      <c r="J31" s="28">
        <v>277</v>
      </c>
      <c r="K31" s="28">
        <v>411</v>
      </c>
      <c r="L31" s="28">
        <v>186</v>
      </c>
      <c r="M31" s="28">
        <v>312</v>
      </c>
      <c r="N31" s="28">
        <v>186</v>
      </c>
      <c r="O31" s="28">
        <f t="shared" si="0"/>
        <v>1954</v>
      </c>
    </row>
    <row r="32" spans="1:15" x14ac:dyDescent="0.2">
      <c r="A32" s="38">
        <v>131</v>
      </c>
      <c r="B32" s="38" t="s">
        <v>27</v>
      </c>
      <c r="C32" s="28">
        <v>25707</v>
      </c>
      <c r="D32" s="28">
        <v>26436</v>
      </c>
      <c r="E32" s="28">
        <v>39463</v>
      </c>
      <c r="F32" s="28">
        <v>37942</v>
      </c>
      <c r="G32" s="28">
        <v>34326</v>
      </c>
      <c r="H32" s="28">
        <v>36106</v>
      </c>
      <c r="I32" s="28">
        <v>32889</v>
      </c>
      <c r="J32" s="28">
        <v>26829</v>
      </c>
      <c r="K32" s="28">
        <v>42919</v>
      </c>
      <c r="L32" s="28">
        <v>22578</v>
      </c>
      <c r="M32" s="28">
        <v>30942</v>
      </c>
      <c r="N32" s="28">
        <v>21011</v>
      </c>
      <c r="O32" s="28">
        <f t="shared" si="0"/>
        <v>377148</v>
      </c>
    </row>
    <row r="33" spans="1:15" x14ac:dyDescent="0.2">
      <c r="A33" s="38">
        <v>136</v>
      </c>
      <c r="B33" s="38" t="s">
        <v>126</v>
      </c>
      <c r="C33" s="28"/>
      <c r="D33" s="28"/>
      <c r="E33" s="28"/>
      <c r="F33" s="28"/>
      <c r="G33" s="28"/>
      <c r="H33" s="28"/>
      <c r="I33" s="28"/>
      <c r="J33" s="28"/>
      <c r="K33" s="28">
        <v>184</v>
      </c>
      <c r="L33" s="28">
        <v>135</v>
      </c>
      <c r="M33" s="28">
        <v>140</v>
      </c>
      <c r="N33" s="28">
        <v>103</v>
      </c>
      <c r="O33" s="28">
        <f t="shared" si="0"/>
        <v>562</v>
      </c>
    </row>
    <row r="34" spans="1:15" x14ac:dyDescent="0.2">
      <c r="A34" s="38">
        <v>204</v>
      </c>
      <c r="B34" s="38" t="s">
        <v>28</v>
      </c>
      <c r="C34" s="28">
        <v>115463</v>
      </c>
      <c r="D34" s="28">
        <v>93026</v>
      </c>
      <c r="E34" s="28">
        <v>98349</v>
      </c>
      <c r="F34" s="28">
        <v>105320</v>
      </c>
      <c r="G34" s="28">
        <v>117838</v>
      </c>
      <c r="H34" s="28">
        <v>119769</v>
      </c>
      <c r="I34" s="28">
        <v>104914</v>
      </c>
      <c r="J34" s="28">
        <v>81175</v>
      </c>
      <c r="K34" s="28">
        <v>121735</v>
      </c>
      <c r="L34" s="28">
        <v>87527</v>
      </c>
      <c r="M34" s="28">
        <v>130505</v>
      </c>
      <c r="N34" s="28">
        <v>94583</v>
      </c>
      <c r="O34" s="28">
        <f t="shared" si="0"/>
        <v>1270204</v>
      </c>
    </row>
    <row r="35" spans="1:15" x14ac:dyDescent="0.2">
      <c r="A35" s="38">
        <v>211</v>
      </c>
      <c r="B35" s="38" t="s">
        <v>29</v>
      </c>
      <c r="C35" s="28">
        <v>12142008</v>
      </c>
      <c r="D35" s="28">
        <v>10802347</v>
      </c>
      <c r="E35" s="28">
        <v>9456178</v>
      </c>
      <c r="F35" s="28">
        <v>9244762</v>
      </c>
      <c r="G35" s="28">
        <v>10776035</v>
      </c>
      <c r="H35" s="28">
        <v>13334849</v>
      </c>
      <c r="I35" s="28">
        <v>16791007</v>
      </c>
      <c r="J35" s="28">
        <v>12103807</v>
      </c>
      <c r="K35" s="28">
        <v>13346428</v>
      </c>
      <c r="L35" s="28">
        <v>9401613</v>
      </c>
      <c r="M35" s="28">
        <v>11027859</v>
      </c>
      <c r="N35" s="28">
        <v>10454538</v>
      </c>
      <c r="O35" s="28">
        <f t="shared" si="0"/>
        <v>138881431</v>
      </c>
    </row>
    <row r="36" spans="1:15" x14ac:dyDescent="0.2">
      <c r="A36" s="38">
        <v>213</v>
      </c>
      <c r="B36" s="38" t="s">
        <v>30</v>
      </c>
      <c r="C36" s="28">
        <v>189072</v>
      </c>
      <c r="D36" s="28">
        <v>168738</v>
      </c>
      <c r="E36" s="28">
        <v>168773</v>
      </c>
      <c r="F36" s="28">
        <v>188783</v>
      </c>
      <c r="G36" s="28">
        <v>209831</v>
      </c>
      <c r="H36" s="28">
        <v>217772</v>
      </c>
      <c r="I36" s="28">
        <v>356496</v>
      </c>
      <c r="J36" s="28">
        <v>138696</v>
      </c>
      <c r="K36" s="28">
        <v>243539</v>
      </c>
      <c r="L36" s="28">
        <v>114789</v>
      </c>
      <c r="M36" s="28">
        <v>221238</v>
      </c>
      <c r="N36" s="28">
        <v>161786</v>
      </c>
      <c r="O36" s="28">
        <f t="shared" si="0"/>
        <v>2379513</v>
      </c>
    </row>
    <row r="37" spans="1:15" x14ac:dyDescent="0.2">
      <c r="A37" s="38">
        <v>214</v>
      </c>
      <c r="B37" s="38" t="s">
        <v>31</v>
      </c>
      <c r="C37" s="28">
        <v>91804</v>
      </c>
      <c r="D37" s="28">
        <v>79327</v>
      </c>
      <c r="E37" s="28">
        <v>106892</v>
      </c>
      <c r="F37" s="28">
        <v>123317</v>
      </c>
      <c r="G37" s="28">
        <v>110877</v>
      </c>
      <c r="H37" s="28">
        <v>103540</v>
      </c>
      <c r="I37" s="28">
        <v>144654</v>
      </c>
      <c r="J37" s="28">
        <v>94120</v>
      </c>
      <c r="K37" s="28">
        <v>132717</v>
      </c>
      <c r="L37" s="28">
        <v>128469</v>
      </c>
      <c r="M37" s="28">
        <v>164880</v>
      </c>
      <c r="N37" s="28">
        <v>99042</v>
      </c>
      <c r="O37" s="28">
        <f t="shared" si="0"/>
        <v>1379639</v>
      </c>
    </row>
    <row r="38" spans="1:15" x14ac:dyDescent="0.2">
      <c r="A38" s="38">
        <v>215</v>
      </c>
      <c r="B38" s="38" t="s">
        <v>32</v>
      </c>
      <c r="C38" s="28">
        <v>42496484</v>
      </c>
      <c r="D38" s="28">
        <v>38210181</v>
      </c>
      <c r="E38" s="28">
        <v>33694708</v>
      </c>
      <c r="F38" s="28">
        <v>34095828</v>
      </c>
      <c r="G38" s="28">
        <v>35730136</v>
      </c>
      <c r="H38" s="28">
        <v>36746892</v>
      </c>
      <c r="I38" s="28">
        <v>44744233</v>
      </c>
      <c r="J38" s="28">
        <v>35261228</v>
      </c>
      <c r="K38" s="28">
        <v>41608295</v>
      </c>
      <c r="L38" s="34">
        <v>29438965</v>
      </c>
      <c r="M38" s="35">
        <v>38423249</v>
      </c>
      <c r="N38" s="28">
        <v>38118462</v>
      </c>
      <c r="O38" s="28">
        <f t="shared" si="0"/>
        <v>448568661</v>
      </c>
    </row>
    <row r="39" spans="1:15" x14ac:dyDescent="0.2">
      <c r="A39" s="38">
        <v>217</v>
      </c>
      <c r="B39" s="38" t="s">
        <v>33</v>
      </c>
      <c r="C39" s="28">
        <v>250276</v>
      </c>
      <c r="D39" s="28">
        <v>212479</v>
      </c>
      <c r="E39" s="28">
        <v>201139</v>
      </c>
      <c r="F39" s="28">
        <v>196597</v>
      </c>
      <c r="G39" s="28">
        <v>229243</v>
      </c>
      <c r="H39" s="28">
        <v>235757</v>
      </c>
      <c r="I39" s="28">
        <v>279651</v>
      </c>
      <c r="J39" s="28">
        <v>194198</v>
      </c>
      <c r="K39" s="28">
        <v>344707</v>
      </c>
      <c r="L39" s="28">
        <v>192528</v>
      </c>
      <c r="M39" s="28">
        <v>249733</v>
      </c>
      <c r="N39" s="28">
        <v>198787</v>
      </c>
      <c r="O39" s="28">
        <f t="shared" si="0"/>
        <v>2785095</v>
      </c>
    </row>
    <row r="40" spans="1:15" x14ac:dyDescent="0.2">
      <c r="A40" s="38">
        <v>218</v>
      </c>
      <c r="B40" s="38" t="s">
        <v>34</v>
      </c>
      <c r="C40" s="28">
        <v>17077</v>
      </c>
      <c r="D40" s="28">
        <v>14738</v>
      </c>
      <c r="E40" s="28">
        <v>13556</v>
      </c>
      <c r="F40" s="28">
        <v>13952</v>
      </c>
      <c r="G40" s="28">
        <v>16482</v>
      </c>
      <c r="H40" s="28">
        <v>18134</v>
      </c>
      <c r="I40" s="28">
        <v>26778</v>
      </c>
      <c r="J40" s="28">
        <v>21953</v>
      </c>
      <c r="K40" s="28">
        <v>22342</v>
      </c>
      <c r="L40" s="28">
        <v>13696</v>
      </c>
      <c r="M40" s="28">
        <v>17016</v>
      </c>
      <c r="N40" s="28">
        <v>14159</v>
      </c>
      <c r="O40" s="28">
        <f t="shared" si="0"/>
        <v>209883</v>
      </c>
    </row>
    <row r="41" spans="1:15" x14ac:dyDescent="0.2">
      <c r="A41" s="38">
        <v>220</v>
      </c>
      <c r="B41" s="38" t="s">
        <v>35</v>
      </c>
      <c r="C41" s="28">
        <v>445580</v>
      </c>
      <c r="D41" s="28">
        <v>341212</v>
      </c>
      <c r="E41" s="28">
        <v>345956</v>
      </c>
      <c r="F41" s="28">
        <v>381027</v>
      </c>
      <c r="G41" s="28">
        <v>551054</v>
      </c>
      <c r="H41" s="28">
        <v>481264</v>
      </c>
      <c r="I41" s="28">
        <v>585680</v>
      </c>
      <c r="J41" s="28">
        <v>526401</v>
      </c>
      <c r="K41" s="28">
        <v>663582</v>
      </c>
      <c r="L41" s="28">
        <v>474971</v>
      </c>
      <c r="M41" s="28">
        <v>545462</v>
      </c>
      <c r="N41" s="28">
        <v>405744</v>
      </c>
      <c r="O41" s="28">
        <f t="shared" si="0"/>
        <v>5747933</v>
      </c>
    </row>
    <row r="42" spans="1:15" x14ac:dyDescent="0.2">
      <c r="A42" s="38">
        <v>223</v>
      </c>
      <c r="B42" s="38" t="s">
        <v>36</v>
      </c>
      <c r="C42" s="28">
        <v>78190</v>
      </c>
      <c r="D42" s="28">
        <v>72334</v>
      </c>
      <c r="E42" s="28">
        <v>41145</v>
      </c>
      <c r="F42" s="28">
        <v>37649</v>
      </c>
      <c r="G42" s="28">
        <v>59498</v>
      </c>
      <c r="H42" s="28">
        <v>119939</v>
      </c>
      <c r="I42" s="28">
        <v>197558</v>
      </c>
      <c r="J42" s="28">
        <v>108535</v>
      </c>
      <c r="K42" s="28">
        <v>76041</v>
      </c>
      <c r="L42" s="28">
        <v>63084</v>
      </c>
      <c r="M42" s="28">
        <v>44803</v>
      </c>
      <c r="N42" s="28">
        <v>46417</v>
      </c>
      <c r="O42" s="28">
        <f t="shared" si="0"/>
        <v>945193</v>
      </c>
    </row>
    <row r="43" spans="1:15" x14ac:dyDescent="0.2">
      <c r="A43" s="38">
        <v>225</v>
      </c>
      <c r="B43" s="38" t="s">
        <v>37</v>
      </c>
      <c r="C43" s="28">
        <v>27414</v>
      </c>
      <c r="D43" s="28">
        <v>22904</v>
      </c>
      <c r="E43" s="28">
        <v>17582</v>
      </c>
      <c r="F43" s="28">
        <v>17711</v>
      </c>
      <c r="G43" s="28">
        <v>20521</v>
      </c>
      <c r="H43" s="28">
        <v>23343</v>
      </c>
      <c r="I43" s="28">
        <v>19996</v>
      </c>
      <c r="J43" s="28">
        <v>18795</v>
      </c>
      <c r="K43" s="28">
        <v>24135</v>
      </c>
      <c r="L43" s="28">
        <v>18271</v>
      </c>
      <c r="M43" s="28">
        <v>19578</v>
      </c>
      <c r="N43" s="28">
        <v>22140</v>
      </c>
      <c r="O43" s="28">
        <f t="shared" si="0"/>
        <v>252390</v>
      </c>
    </row>
    <row r="44" spans="1:15" x14ac:dyDescent="0.2">
      <c r="A44" s="38">
        <v>227</v>
      </c>
      <c r="B44" s="38" t="s">
        <v>38</v>
      </c>
      <c r="C44" s="28">
        <v>65754</v>
      </c>
      <c r="D44" s="28">
        <v>57505</v>
      </c>
      <c r="E44" s="28">
        <v>58481</v>
      </c>
      <c r="F44" s="28">
        <v>62016</v>
      </c>
      <c r="G44" s="28">
        <v>67616</v>
      </c>
      <c r="H44" s="28">
        <v>58169</v>
      </c>
      <c r="I44" s="28">
        <v>55962</v>
      </c>
      <c r="J44" s="28">
        <v>48787</v>
      </c>
      <c r="K44" s="28">
        <v>70240</v>
      </c>
      <c r="L44" s="28">
        <v>49912</v>
      </c>
      <c r="M44" s="28">
        <v>71011</v>
      </c>
      <c r="N44" s="28">
        <v>58336</v>
      </c>
      <c r="O44" s="28">
        <f t="shared" si="0"/>
        <v>723789</v>
      </c>
    </row>
    <row r="45" spans="1:15" x14ac:dyDescent="0.2">
      <c r="A45" s="38">
        <v>229</v>
      </c>
      <c r="B45" s="38" t="s">
        <v>39</v>
      </c>
      <c r="C45" s="28">
        <v>365044</v>
      </c>
      <c r="D45" s="28">
        <v>307277</v>
      </c>
      <c r="E45" s="28">
        <v>259351</v>
      </c>
      <c r="F45" s="28">
        <v>277233</v>
      </c>
      <c r="G45" s="28">
        <v>319844</v>
      </c>
      <c r="H45" s="28">
        <v>301420</v>
      </c>
      <c r="I45" s="28">
        <v>435948</v>
      </c>
      <c r="J45" s="28">
        <v>301266</v>
      </c>
      <c r="K45" s="28">
        <v>364707</v>
      </c>
      <c r="L45" s="28">
        <v>239959</v>
      </c>
      <c r="M45" s="28">
        <v>310288</v>
      </c>
      <c r="N45" s="28">
        <v>311733</v>
      </c>
      <c r="O45" s="28">
        <f t="shared" si="0"/>
        <v>3794070</v>
      </c>
    </row>
    <row r="46" spans="1:15" x14ac:dyDescent="0.2">
      <c r="A46" s="38">
        <v>236</v>
      </c>
      <c r="B46" s="38" t="s">
        <v>40</v>
      </c>
      <c r="C46" s="28">
        <v>70390</v>
      </c>
      <c r="D46" s="28">
        <v>80076</v>
      </c>
      <c r="E46" s="28">
        <v>73683</v>
      </c>
      <c r="F46" s="28">
        <v>81401</v>
      </c>
      <c r="G46" s="28">
        <v>92540</v>
      </c>
      <c r="H46" s="28">
        <v>69033</v>
      </c>
      <c r="I46" s="28">
        <v>78033</v>
      </c>
      <c r="J46" s="28">
        <v>64420</v>
      </c>
      <c r="K46" s="28">
        <v>84363</v>
      </c>
      <c r="L46" s="28">
        <v>65144</v>
      </c>
      <c r="M46" s="28">
        <v>76295</v>
      </c>
      <c r="N46" s="28">
        <v>49222</v>
      </c>
      <c r="O46" s="28">
        <f t="shared" si="0"/>
        <v>884600</v>
      </c>
    </row>
    <row r="47" spans="1:15" x14ac:dyDescent="0.2">
      <c r="A47" s="38">
        <v>240</v>
      </c>
      <c r="B47" s="38" t="s">
        <v>41</v>
      </c>
      <c r="C47" s="28">
        <v>36869650</v>
      </c>
      <c r="D47" s="28">
        <v>33527874</v>
      </c>
      <c r="E47" s="28">
        <v>31460494</v>
      </c>
      <c r="F47" s="28">
        <v>32310366</v>
      </c>
      <c r="G47" s="28">
        <v>34173073</v>
      </c>
      <c r="H47" s="28">
        <v>31111252</v>
      </c>
      <c r="I47" s="28">
        <v>32269245</v>
      </c>
      <c r="J47" s="28">
        <v>28168927</v>
      </c>
      <c r="K47" s="28">
        <v>37053194</v>
      </c>
      <c r="L47" s="28">
        <v>25964536</v>
      </c>
      <c r="M47" s="28">
        <v>36945242</v>
      </c>
      <c r="N47" s="28">
        <v>33186952</v>
      </c>
      <c r="O47" s="28">
        <f t="shared" si="0"/>
        <v>393040805</v>
      </c>
    </row>
    <row r="48" spans="1:15" x14ac:dyDescent="0.2">
      <c r="A48" s="38">
        <v>242</v>
      </c>
      <c r="B48" s="38" t="s">
        <v>42</v>
      </c>
      <c r="C48" s="28">
        <v>772560</v>
      </c>
      <c r="D48" s="28">
        <v>655490</v>
      </c>
      <c r="E48" s="28">
        <v>575416</v>
      </c>
      <c r="F48" s="28">
        <v>580558</v>
      </c>
      <c r="G48" s="28">
        <v>601354</v>
      </c>
      <c r="H48" s="28">
        <v>616446</v>
      </c>
      <c r="I48" s="28">
        <v>831326</v>
      </c>
      <c r="J48" s="28">
        <v>549180</v>
      </c>
      <c r="K48" s="28">
        <v>641984</v>
      </c>
      <c r="L48" s="28">
        <v>494674</v>
      </c>
      <c r="M48" s="28">
        <v>653305</v>
      </c>
      <c r="N48" s="28">
        <v>711011</v>
      </c>
      <c r="O48" s="28">
        <f t="shared" si="0"/>
        <v>7683304</v>
      </c>
    </row>
    <row r="49" spans="1:15" x14ac:dyDescent="0.2">
      <c r="A49" s="38">
        <v>244</v>
      </c>
      <c r="B49" s="38" t="s">
        <v>43</v>
      </c>
      <c r="C49" s="28">
        <v>6468597</v>
      </c>
      <c r="D49" s="28">
        <v>6226264</v>
      </c>
      <c r="E49" s="28">
        <v>6221065</v>
      </c>
      <c r="F49" s="28">
        <v>6475199</v>
      </c>
      <c r="G49" s="28">
        <v>7616188</v>
      </c>
      <c r="H49" s="28">
        <v>7386193</v>
      </c>
      <c r="I49" s="28">
        <v>7451242</v>
      </c>
      <c r="J49" s="28">
        <v>6610437</v>
      </c>
      <c r="K49" s="28">
        <v>8490879</v>
      </c>
      <c r="L49" s="28">
        <v>6078934</v>
      </c>
      <c r="M49" s="28">
        <v>7831083</v>
      </c>
      <c r="N49" s="28">
        <v>5652715</v>
      </c>
      <c r="O49" s="28">
        <f t="shared" si="0"/>
        <v>82508796</v>
      </c>
    </row>
    <row r="50" spans="1:15" x14ac:dyDescent="0.2">
      <c r="A50" s="38">
        <v>246</v>
      </c>
      <c r="B50" s="26" t="s">
        <v>44</v>
      </c>
      <c r="C50" s="24">
        <v>84884</v>
      </c>
      <c r="D50" s="24">
        <v>69136</v>
      </c>
      <c r="E50" s="24">
        <v>57632</v>
      </c>
      <c r="F50" s="24">
        <v>60937</v>
      </c>
      <c r="G50" s="24">
        <v>36996</v>
      </c>
      <c r="H50" s="24">
        <v>38389</v>
      </c>
      <c r="I50" s="28">
        <v>46959</v>
      </c>
      <c r="J50" s="28">
        <v>31393</v>
      </c>
      <c r="K50" s="28">
        <v>42662</v>
      </c>
      <c r="L50" s="28">
        <v>35474</v>
      </c>
      <c r="M50" s="28">
        <v>62104</v>
      </c>
      <c r="N50" s="28">
        <v>78562</v>
      </c>
      <c r="O50" s="28">
        <f t="shared" si="0"/>
        <v>645128</v>
      </c>
    </row>
    <row r="51" spans="1:15" x14ac:dyDescent="0.2">
      <c r="A51" s="38">
        <v>248</v>
      </c>
      <c r="B51" s="38" t="s">
        <v>45</v>
      </c>
      <c r="C51" s="28">
        <v>2002063</v>
      </c>
      <c r="D51" s="28">
        <v>1694323</v>
      </c>
      <c r="E51" s="28">
        <v>1421323</v>
      </c>
      <c r="F51" s="28">
        <v>1529392</v>
      </c>
      <c r="G51" s="28">
        <v>1809807</v>
      </c>
      <c r="H51" s="28">
        <v>1994647</v>
      </c>
      <c r="I51" s="28">
        <v>1477772</v>
      </c>
      <c r="J51" s="28">
        <v>1604296</v>
      </c>
      <c r="K51" s="28">
        <v>1965713</v>
      </c>
      <c r="L51" s="28">
        <v>1201891</v>
      </c>
      <c r="M51" s="28">
        <v>1822993</v>
      </c>
      <c r="N51" s="28">
        <v>1637409</v>
      </c>
      <c r="O51" s="28">
        <f t="shared" si="0"/>
        <v>20161629</v>
      </c>
    </row>
    <row r="52" spans="1:15" x14ac:dyDescent="0.2">
      <c r="A52" s="38">
        <v>250</v>
      </c>
      <c r="B52" s="38" t="s">
        <v>46</v>
      </c>
      <c r="C52" s="28">
        <v>43825</v>
      </c>
      <c r="D52" s="28">
        <v>29488</v>
      </c>
      <c r="E52" s="28">
        <v>50986</v>
      </c>
      <c r="F52" s="28">
        <v>17141</v>
      </c>
      <c r="G52" s="28">
        <v>55166</v>
      </c>
      <c r="H52" s="28">
        <v>19870</v>
      </c>
      <c r="I52" s="28">
        <v>39512</v>
      </c>
      <c r="J52" s="28">
        <v>135160</v>
      </c>
      <c r="K52" s="28">
        <v>381987</v>
      </c>
      <c r="L52" s="28">
        <v>34049</v>
      </c>
      <c r="M52" s="28">
        <v>269998</v>
      </c>
      <c r="N52" s="28">
        <v>281684</v>
      </c>
      <c r="O52" s="28">
        <f t="shared" si="0"/>
        <v>1358866</v>
      </c>
    </row>
    <row r="53" spans="1:15" x14ac:dyDescent="0.2">
      <c r="A53" s="38">
        <v>251</v>
      </c>
      <c r="B53" s="38" t="s">
        <v>47</v>
      </c>
      <c r="C53" s="28">
        <v>187035</v>
      </c>
      <c r="D53" s="28">
        <v>127675</v>
      </c>
      <c r="E53" s="28">
        <v>136236</v>
      </c>
      <c r="F53" s="28">
        <v>170313</v>
      </c>
      <c r="G53" s="28">
        <v>194216</v>
      </c>
      <c r="H53" s="28">
        <v>76436</v>
      </c>
      <c r="I53" s="28">
        <v>224622</v>
      </c>
      <c r="J53" s="28">
        <v>93309</v>
      </c>
      <c r="K53" s="28">
        <v>84461</v>
      </c>
      <c r="L53" s="28">
        <v>56428</v>
      </c>
      <c r="M53" s="28">
        <v>68271</v>
      </c>
      <c r="N53" s="28">
        <v>167264</v>
      </c>
      <c r="O53" s="28">
        <f t="shared" si="0"/>
        <v>1586266</v>
      </c>
    </row>
    <row r="54" spans="1:15" x14ac:dyDescent="0.2">
      <c r="A54" s="38">
        <v>256</v>
      </c>
      <c r="B54" s="38" t="s">
        <v>66</v>
      </c>
      <c r="C54" s="38">
        <v>304530</v>
      </c>
      <c r="D54" s="28">
        <v>265527</v>
      </c>
      <c r="E54" s="28">
        <v>273097</v>
      </c>
      <c r="F54" s="28">
        <v>294908</v>
      </c>
      <c r="G54" s="28">
        <v>289829</v>
      </c>
      <c r="H54" s="28">
        <v>233165</v>
      </c>
      <c r="I54" s="28">
        <v>239838</v>
      </c>
      <c r="J54" s="28">
        <v>228514</v>
      </c>
      <c r="K54" s="28">
        <v>338828</v>
      </c>
      <c r="L54" s="28">
        <v>215386</v>
      </c>
      <c r="M54" s="28">
        <v>337893</v>
      </c>
      <c r="N54" s="28">
        <v>269530</v>
      </c>
      <c r="O54" s="28">
        <f t="shared" si="0"/>
        <v>3291045</v>
      </c>
    </row>
    <row r="55" spans="1:15" x14ac:dyDescent="0.2">
      <c r="A55" s="38">
        <v>257</v>
      </c>
      <c r="B55" s="40" t="s">
        <v>127</v>
      </c>
      <c r="D55" s="28"/>
      <c r="E55" s="28"/>
      <c r="F55" s="28"/>
      <c r="G55" s="28">
        <v>195082</v>
      </c>
      <c r="H55" s="28">
        <v>174480</v>
      </c>
      <c r="I55" s="28">
        <v>168858</v>
      </c>
      <c r="J55" s="28">
        <v>156197</v>
      </c>
      <c r="K55" s="28">
        <v>170745</v>
      </c>
      <c r="L55" s="28">
        <v>154460</v>
      </c>
      <c r="M55" s="28">
        <v>165750</v>
      </c>
      <c r="N55" s="28">
        <v>125972</v>
      </c>
      <c r="O55" s="28">
        <f t="shared" si="0"/>
        <v>1311544</v>
      </c>
    </row>
    <row r="56" spans="1:15" x14ac:dyDescent="0.2">
      <c r="A56" s="38">
        <v>260</v>
      </c>
      <c r="B56" s="38" t="s">
        <v>48</v>
      </c>
      <c r="C56" s="28">
        <v>7411747</v>
      </c>
      <c r="D56" s="28">
        <v>8348260</v>
      </c>
      <c r="E56" s="28">
        <v>10364263</v>
      </c>
      <c r="F56" s="28">
        <v>9603468</v>
      </c>
      <c r="G56" s="28">
        <v>9819129</v>
      </c>
      <c r="H56" s="28">
        <v>9418829</v>
      </c>
      <c r="I56" s="28">
        <v>10258202</v>
      </c>
      <c r="J56" s="28">
        <v>8484158</v>
      </c>
      <c r="K56" s="28">
        <v>10559995</v>
      </c>
      <c r="L56" s="28">
        <v>6978944</v>
      </c>
      <c r="M56" s="28">
        <v>10049819</v>
      </c>
      <c r="N56" s="28">
        <v>8952916</v>
      </c>
      <c r="O56" s="28">
        <f t="shared" si="0"/>
        <v>110249730</v>
      </c>
    </row>
    <row r="57" spans="1:15" x14ac:dyDescent="0.2">
      <c r="A57" s="38">
        <v>264</v>
      </c>
      <c r="B57" s="38" t="s">
        <v>49</v>
      </c>
      <c r="C57" s="28">
        <v>127009</v>
      </c>
      <c r="D57" s="28">
        <v>119524</v>
      </c>
      <c r="E57" s="28">
        <v>158139</v>
      </c>
      <c r="F57" s="28">
        <v>159704</v>
      </c>
      <c r="G57" s="28">
        <v>165931</v>
      </c>
      <c r="H57" s="28">
        <v>215106</v>
      </c>
      <c r="I57" s="28">
        <v>356480</v>
      </c>
      <c r="J57" s="28">
        <v>193915</v>
      </c>
      <c r="K57" s="28">
        <v>234083</v>
      </c>
      <c r="L57" s="28">
        <v>178095</v>
      </c>
      <c r="M57" s="28">
        <v>181602</v>
      </c>
      <c r="N57" s="28">
        <v>157426</v>
      </c>
      <c r="O57" s="28">
        <f t="shared" si="0"/>
        <v>2247014</v>
      </c>
    </row>
    <row r="58" spans="1:15" x14ac:dyDescent="0.2">
      <c r="A58" s="38">
        <v>321</v>
      </c>
      <c r="B58" s="38" t="s">
        <v>67</v>
      </c>
      <c r="C58" s="36">
        <v>1650663</v>
      </c>
      <c r="D58" s="28">
        <v>1500846</v>
      </c>
      <c r="E58" s="28">
        <v>1615622</v>
      </c>
      <c r="F58" s="28">
        <v>1397827</v>
      </c>
      <c r="G58" s="28">
        <v>1593190</v>
      </c>
      <c r="H58" s="28">
        <v>1731581</v>
      </c>
      <c r="I58" s="28">
        <v>1646838</v>
      </c>
      <c r="J58" s="28">
        <v>-736498</v>
      </c>
      <c r="K58" s="28"/>
      <c r="L58" s="28"/>
      <c r="M58" s="28"/>
      <c r="N58" s="28"/>
      <c r="O58" s="28">
        <f t="shared" si="0"/>
        <v>10400069</v>
      </c>
    </row>
    <row r="59" spans="1:15" x14ac:dyDescent="0.2">
      <c r="A59" s="38">
        <v>330</v>
      </c>
      <c r="B59" s="40" t="s">
        <v>128</v>
      </c>
      <c r="C59" s="36"/>
      <c r="D59" s="28"/>
      <c r="E59" s="28"/>
      <c r="F59" s="28">
        <v>216203</v>
      </c>
      <c r="G59" s="28">
        <v>501314</v>
      </c>
      <c r="H59" s="28">
        <v>368640</v>
      </c>
      <c r="I59" s="28">
        <v>431229</v>
      </c>
      <c r="J59" s="28">
        <v>303363</v>
      </c>
      <c r="K59" s="28">
        <v>483119</v>
      </c>
      <c r="L59" s="28">
        <v>314351</v>
      </c>
      <c r="M59" s="28">
        <v>352649</v>
      </c>
      <c r="N59" s="28">
        <v>214323</v>
      </c>
      <c r="O59" s="28">
        <f t="shared" si="0"/>
        <v>3185191</v>
      </c>
    </row>
    <row r="60" spans="1:15" x14ac:dyDescent="0.2">
      <c r="A60" s="38">
        <v>331</v>
      </c>
      <c r="B60" s="38" t="s">
        <v>68</v>
      </c>
      <c r="C60" s="38">
        <v>20947560</v>
      </c>
      <c r="D60" s="38">
        <v>17653184</v>
      </c>
      <c r="E60" s="28">
        <v>16916638</v>
      </c>
      <c r="F60" s="28">
        <v>19193491</v>
      </c>
      <c r="G60" s="28">
        <v>17333962</v>
      </c>
      <c r="H60" s="28">
        <v>18118876</v>
      </c>
      <c r="I60" s="28">
        <v>18039209</v>
      </c>
      <c r="J60" s="28">
        <v>16412247</v>
      </c>
      <c r="K60" s="28">
        <v>18733677</v>
      </c>
      <c r="L60" s="28">
        <v>16946927</v>
      </c>
      <c r="M60" s="28">
        <v>18120736</v>
      </c>
      <c r="N60" s="28">
        <v>17169289</v>
      </c>
      <c r="O60" s="28">
        <f t="shared" si="0"/>
        <v>215585796</v>
      </c>
    </row>
    <row r="61" spans="1:15" x14ac:dyDescent="0.2">
      <c r="A61" s="38">
        <v>332</v>
      </c>
      <c r="B61" s="38" t="s">
        <v>129</v>
      </c>
      <c r="E61" s="28"/>
      <c r="F61" s="28"/>
      <c r="G61" s="28"/>
      <c r="H61" s="28"/>
      <c r="I61" s="28"/>
      <c r="J61" s="28">
        <v>2373318</v>
      </c>
      <c r="K61" s="28">
        <v>974267</v>
      </c>
      <c r="L61" s="28">
        <v>414778</v>
      </c>
      <c r="M61" s="28">
        <v>374710</v>
      </c>
      <c r="N61" s="28">
        <v>-21073</v>
      </c>
      <c r="O61" s="28">
        <f t="shared" si="0"/>
        <v>4116000</v>
      </c>
    </row>
    <row r="62" spans="1:15" x14ac:dyDescent="0.2">
      <c r="A62" s="38">
        <v>356</v>
      </c>
      <c r="B62" s="38" t="s">
        <v>69</v>
      </c>
      <c r="C62" s="28">
        <v>1405268</v>
      </c>
      <c r="D62" s="28">
        <v>1229324</v>
      </c>
      <c r="E62" s="28">
        <v>1218495</v>
      </c>
      <c r="F62" s="28">
        <v>1338977</v>
      </c>
      <c r="G62" s="28">
        <v>1517030</v>
      </c>
      <c r="H62" s="28">
        <v>1408328</v>
      </c>
      <c r="I62" s="28">
        <v>1558813</v>
      </c>
      <c r="J62" s="28">
        <v>1238285</v>
      </c>
      <c r="K62" s="28">
        <v>1558773</v>
      </c>
      <c r="L62" s="28">
        <v>1189955</v>
      </c>
      <c r="M62" s="28">
        <v>1597446</v>
      </c>
      <c r="N62" s="28">
        <v>1235139</v>
      </c>
      <c r="O62" s="28">
        <f t="shared" si="0"/>
        <v>16495833</v>
      </c>
    </row>
    <row r="63" spans="1:15" x14ac:dyDescent="0.2">
      <c r="A63" s="38">
        <v>358</v>
      </c>
      <c r="B63" s="38" t="s">
        <v>50</v>
      </c>
      <c r="C63" s="28">
        <v>28312155</v>
      </c>
      <c r="D63" s="28">
        <v>26266828</v>
      </c>
      <c r="E63" s="28">
        <v>26573263</v>
      </c>
      <c r="F63" s="28">
        <v>27898394</v>
      </c>
      <c r="G63" s="28">
        <v>30093395</v>
      </c>
      <c r="H63" s="28">
        <v>26098278</v>
      </c>
      <c r="I63" s="28">
        <v>23519525</v>
      </c>
      <c r="J63" s="28">
        <v>22477007</v>
      </c>
      <c r="K63" s="28">
        <v>31182686</v>
      </c>
      <c r="L63" s="28">
        <v>23047553</v>
      </c>
      <c r="M63" s="28">
        <v>31789989</v>
      </c>
      <c r="N63" s="28">
        <v>26172727</v>
      </c>
      <c r="O63" s="28">
        <f t="shared" si="0"/>
        <v>323431800</v>
      </c>
    </row>
    <row r="64" spans="1:15" x14ac:dyDescent="0.2">
      <c r="A64" s="38">
        <v>359</v>
      </c>
      <c r="B64" s="38" t="s">
        <v>51</v>
      </c>
      <c r="C64" s="28">
        <v>19229222</v>
      </c>
      <c r="D64" s="28">
        <v>18863223</v>
      </c>
      <c r="E64" s="28">
        <v>17870956</v>
      </c>
      <c r="F64" s="28">
        <v>17023650</v>
      </c>
      <c r="G64" s="28">
        <v>20094120</v>
      </c>
      <c r="H64" s="28">
        <v>25141512</v>
      </c>
      <c r="I64" s="28">
        <v>20748140</v>
      </c>
      <c r="J64" s="28">
        <v>21014664</v>
      </c>
      <c r="K64" s="28">
        <v>24069516</v>
      </c>
      <c r="L64" s="28">
        <v>20439804</v>
      </c>
      <c r="M64" s="28">
        <v>20661709</v>
      </c>
      <c r="N64" s="28">
        <v>18459877</v>
      </c>
      <c r="O64" s="28">
        <f t="shared" si="0"/>
        <v>243616393</v>
      </c>
    </row>
    <row r="65" spans="1:15" x14ac:dyDescent="0.2">
      <c r="A65" s="38">
        <v>360</v>
      </c>
      <c r="B65" s="38" t="s">
        <v>52</v>
      </c>
      <c r="C65" s="28">
        <v>784000</v>
      </c>
      <c r="D65" s="28">
        <v>816000</v>
      </c>
      <c r="E65" s="28">
        <v>746000</v>
      </c>
      <c r="F65" s="28">
        <v>836000</v>
      </c>
      <c r="G65" s="28">
        <v>811000</v>
      </c>
      <c r="H65" s="28">
        <v>816000</v>
      </c>
      <c r="I65" s="28">
        <v>783000</v>
      </c>
      <c r="J65" s="28">
        <v>827000</v>
      </c>
      <c r="K65" s="28">
        <v>841000</v>
      </c>
      <c r="L65" s="28">
        <v>682000</v>
      </c>
      <c r="M65" s="28">
        <v>771000</v>
      </c>
      <c r="N65" s="28">
        <v>791000</v>
      </c>
      <c r="O65" s="28">
        <f t="shared" si="0"/>
        <v>9504000</v>
      </c>
    </row>
    <row r="66" spans="1:15" x14ac:dyDescent="0.2">
      <c r="A66" s="38">
        <v>371</v>
      </c>
      <c r="B66" s="38" t="s">
        <v>52</v>
      </c>
      <c r="C66" s="28">
        <v>108118954</v>
      </c>
      <c r="D66" s="28">
        <v>114688973</v>
      </c>
      <c r="E66" s="28">
        <v>103716859</v>
      </c>
      <c r="F66" s="28">
        <v>100135265</v>
      </c>
      <c r="G66" s="28">
        <v>106842739</v>
      </c>
      <c r="H66" s="28">
        <v>113191676</v>
      </c>
      <c r="I66" s="28">
        <v>113335169</v>
      </c>
      <c r="J66" s="28">
        <v>100871920</v>
      </c>
      <c r="K66" s="28">
        <v>110718898</v>
      </c>
      <c r="L66" s="28">
        <v>104892629</v>
      </c>
      <c r="M66" s="28">
        <v>112392183</v>
      </c>
      <c r="N66" s="28">
        <v>105918505</v>
      </c>
      <c r="O66" s="28">
        <f>SUM(C66:N66)</f>
        <v>1294823770</v>
      </c>
    </row>
    <row r="67" spans="1:15" x14ac:dyDescent="0.2">
      <c r="A67" s="38">
        <v>372</v>
      </c>
      <c r="B67" s="38" t="s">
        <v>52</v>
      </c>
      <c r="C67" s="28">
        <v>28149823</v>
      </c>
      <c r="D67" s="28">
        <v>24814380</v>
      </c>
      <c r="E67" s="28">
        <v>17016428</v>
      </c>
      <c r="F67" s="28">
        <v>34839396</v>
      </c>
      <c r="G67" s="28">
        <v>26580798</v>
      </c>
      <c r="H67" s="28">
        <v>25550484</v>
      </c>
      <c r="I67" s="28">
        <v>21083225</v>
      </c>
      <c r="J67" s="28">
        <v>19430473</v>
      </c>
      <c r="K67" s="28">
        <v>30267835</v>
      </c>
      <c r="L67" s="28">
        <v>22284470</v>
      </c>
      <c r="M67" s="28">
        <v>34607126</v>
      </c>
      <c r="N67" s="28">
        <v>26967248</v>
      </c>
      <c r="O67" s="28">
        <f t="shared" si="0"/>
        <v>311591686</v>
      </c>
    </row>
    <row r="68" spans="1:15" x14ac:dyDescent="0.2">
      <c r="A68" s="38">
        <v>528</v>
      </c>
      <c r="B68" s="38" t="s">
        <v>53</v>
      </c>
      <c r="C68" s="28">
        <v>545704</v>
      </c>
      <c r="D68" s="28">
        <v>618994</v>
      </c>
      <c r="E68" s="28">
        <v>684125</v>
      </c>
      <c r="F68" s="28">
        <v>792561</v>
      </c>
      <c r="G68" s="28">
        <v>839990</v>
      </c>
      <c r="H68" s="28">
        <v>918584</v>
      </c>
      <c r="I68" s="28">
        <v>882013</v>
      </c>
      <c r="J68" s="28">
        <v>749891</v>
      </c>
      <c r="K68" s="28">
        <v>758669</v>
      </c>
      <c r="L68" s="28">
        <v>627368</v>
      </c>
      <c r="M68" s="28">
        <v>565615</v>
      </c>
      <c r="N68" s="28">
        <v>510575</v>
      </c>
      <c r="O68" s="28">
        <f t="shared" si="0"/>
        <v>8494089</v>
      </c>
    </row>
    <row r="69" spans="1:15" x14ac:dyDescent="0.2">
      <c r="A69" s="38">
        <v>540</v>
      </c>
      <c r="B69" s="38" t="s">
        <v>54</v>
      </c>
      <c r="C69" s="28">
        <v>180758</v>
      </c>
      <c r="D69" s="28">
        <v>151342</v>
      </c>
      <c r="E69" s="28">
        <v>156243</v>
      </c>
      <c r="F69" s="28">
        <v>170953</v>
      </c>
      <c r="G69" s="28">
        <v>195243</v>
      </c>
      <c r="H69" s="28">
        <v>171446</v>
      </c>
      <c r="I69" s="28">
        <v>169110</v>
      </c>
      <c r="J69" s="28">
        <v>150194</v>
      </c>
      <c r="K69" s="28">
        <v>233188</v>
      </c>
      <c r="L69" s="28">
        <v>127437</v>
      </c>
      <c r="M69" s="35">
        <v>207720</v>
      </c>
      <c r="N69" s="28">
        <v>153665</v>
      </c>
      <c r="O69" s="28">
        <f t="shared" si="0"/>
        <v>2067299</v>
      </c>
    </row>
    <row r="70" spans="1:15" x14ac:dyDescent="0.2">
      <c r="O70" s="28"/>
    </row>
    <row r="71" spans="1:15" x14ac:dyDescent="0.2">
      <c r="C71" s="28">
        <f>SUM(C5:C69)</f>
        <v>499397271</v>
      </c>
      <c r="D71" s="28">
        <f>SUM(D5:D69)</f>
        <v>471498263</v>
      </c>
      <c r="E71" s="28">
        <f>SUM(E5:E69)</f>
        <v>406899670</v>
      </c>
      <c r="F71" s="28">
        <f>SUM(F5:F69)</f>
        <v>419066619</v>
      </c>
      <c r="G71" s="28">
        <f>SUM(G5:G69)</f>
        <v>470598569</v>
      </c>
      <c r="H71" s="28">
        <f t="shared" ref="H71:O71" si="1">SUM(H5:H69)</f>
        <v>553294745</v>
      </c>
      <c r="I71" s="28">
        <f t="shared" si="1"/>
        <v>622186180</v>
      </c>
      <c r="J71" s="28">
        <f t="shared" si="1"/>
        <v>482562058</v>
      </c>
      <c r="K71" s="28">
        <f t="shared" si="1"/>
        <v>538057120</v>
      </c>
      <c r="L71" s="28">
        <f t="shared" si="1"/>
        <v>421799812</v>
      </c>
      <c r="M71" s="28">
        <f t="shared" si="1"/>
        <v>479650930</v>
      </c>
      <c r="N71" s="28">
        <f t="shared" si="1"/>
        <v>445732066</v>
      </c>
      <c r="O71" s="28">
        <f t="shared" si="1"/>
        <v>5810743303</v>
      </c>
    </row>
    <row r="72" spans="1:15" x14ac:dyDescent="0.2">
      <c r="B72" s="38" t="s">
        <v>133</v>
      </c>
      <c r="C72" s="28">
        <v>499397271</v>
      </c>
      <c r="D72" s="28">
        <v>471498263</v>
      </c>
      <c r="E72" s="28">
        <v>406899670</v>
      </c>
      <c r="F72" s="28">
        <v>419066619</v>
      </c>
      <c r="G72" s="28">
        <v>470598569</v>
      </c>
      <c r="H72" s="28">
        <v>553294745</v>
      </c>
      <c r="I72" s="28">
        <v>622186180</v>
      </c>
      <c r="J72" s="28">
        <v>482562058</v>
      </c>
      <c r="K72" s="28">
        <v>538057120</v>
      </c>
      <c r="L72" s="28">
        <v>421799812</v>
      </c>
      <c r="M72" s="28">
        <v>479650930</v>
      </c>
      <c r="N72" s="28">
        <v>445732066</v>
      </c>
      <c r="O72" s="28">
        <v>5810743303</v>
      </c>
    </row>
    <row r="73" spans="1:15" x14ac:dyDescent="0.2">
      <c r="B73" s="38" t="s">
        <v>134</v>
      </c>
      <c r="C73" s="28">
        <f>C71-C72</f>
        <v>0</v>
      </c>
      <c r="D73" s="28">
        <f t="shared" ref="D73:O73" si="2">D71-D72</f>
        <v>0</v>
      </c>
      <c r="E73" s="28">
        <f t="shared" si="2"/>
        <v>0</v>
      </c>
      <c r="F73" s="28">
        <f t="shared" si="2"/>
        <v>0</v>
      </c>
      <c r="G73" s="28">
        <f t="shared" si="2"/>
        <v>0</v>
      </c>
      <c r="H73" s="28">
        <f t="shared" si="2"/>
        <v>0</v>
      </c>
      <c r="I73" s="28">
        <f t="shared" si="2"/>
        <v>0</v>
      </c>
      <c r="J73" s="28">
        <f t="shared" si="2"/>
        <v>0</v>
      </c>
      <c r="K73" s="28">
        <f t="shared" si="2"/>
        <v>0</v>
      </c>
      <c r="L73" s="28">
        <f t="shared" si="2"/>
        <v>0</v>
      </c>
      <c r="M73" s="28">
        <f t="shared" si="2"/>
        <v>0</v>
      </c>
      <c r="N73" s="28">
        <f t="shared" si="2"/>
        <v>0</v>
      </c>
      <c r="O73" s="28">
        <f t="shared" si="2"/>
        <v>0</v>
      </c>
    </row>
    <row r="75" spans="1:15" x14ac:dyDescent="0.2">
      <c r="C75" s="28">
        <f t="shared" ref="C75:N75" si="3">SUM(C16:C69)</f>
        <v>322851024</v>
      </c>
      <c r="D75" s="28">
        <f t="shared" si="3"/>
        <v>311193200</v>
      </c>
      <c r="E75" s="28">
        <f t="shared" si="3"/>
        <v>285158288</v>
      </c>
      <c r="F75" s="28">
        <f t="shared" si="3"/>
        <v>304258655</v>
      </c>
      <c r="G75" s="28">
        <f t="shared" si="3"/>
        <v>314699522</v>
      </c>
      <c r="H75" s="28">
        <f t="shared" si="3"/>
        <v>320772494</v>
      </c>
      <c r="I75" s="28">
        <f t="shared" si="3"/>
        <v>322881238</v>
      </c>
      <c r="J75" s="28">
        <f t="shared" si="3"/>
        <v>283329081</v>
      </c>
      <c r="K75" s="28">
        <f>SUM(K16:K69)</f>
        <v>341485677</v>
      </c>
      <c r="L75" s="28">
        <f t="shared" si="3"/>
        <v>275020692</v>
      </c>
      <c r="M75" s="28">
        <f t="shared" si="3"/>
        <v>334528998</v>
      </c>
      <c r="N75" s="28">
        <f t="shared" si="3"/>
        <v>300959845</v>
      </c>
    </row>
    <row r="76" spans="1:15" x14ac:dyDescent="0.2">
      <c r="B76" s="38" t="s">
        <v>132</v>
      </c>
      <c r="C76" s="37">
        <f>C75-B134</f>
        <v>0</v>
      </c>
      <c r="D76" s="37">
        <f t="shared" ref="D76:N76" si="4">D75-C134</f>
        <v>0</v>
      </c>
      <c r="E76" s="37">
        <f t="shared" si="4"/>
        <v>0</v>
      </c>
      <c r="F76" s="37">
        <f t="shared" si="4"/>
        <v>0</v>
      </c>
      <c r="G76" s="37">
        <f t="shared" si="4"/>
        <v>0</v>
      </c>
      <c r="H76" s="37">
        <f t="shared" si="4"/>
        <v>0</v>
      </c>
      <c r="I76" s="37">
        <f t="shared" si="4"/>
        <v>0</v>
      </c>
      <c r="J76" s="37">
        <f t="shared" si="4"/>
        <v>0</v>
      </c>
      <c r="K76" s="37">
        <f t="shared" si="4"/>
        <v>0</v>
      </c>
      <c r="L76" s="37">
        <f t="shared" si="4"/>
        <v>0</v>
      </c>
      <c r="M76" s="37">
        <f t="shared" si="4"/>
        <v>0</v>
      </c>
      <c r="N76" s="37">
        <f t="shared" si="4"/>
        <v>0</v>
      </c>
    </row>
    <row r="77" spans="1:15" x14ac:dyDescent="0.2">
      <c r="K77" s="28"/>
      <c r="L77" s="28"/>
    </row>
    <row r="79" spans="1:15" x14ac:dyDescent="0.2">
      <c r="A79" s="48" t="s">
        <v>63</v>
      </c>
      <c r="B79" s="48" t="s">
        <v>104</v>
      </c>
      <c r="C79" s="47" t="s">
        <v>105</v>
      </c>
      <c r="D79" s="47" t="s">
        <v>94</v>
      </c>
      <c r="E79" s="47" t="s">
        <v>95</v>
      </c>
      <c r="F79" s="47" t="s">
        <v>96</v>
      </c>
      <c r="G79" s="47" t="s">
        <v>97</v>
      </c>
      <c r="H79" s="47" t="s">
        <v>98</v>
      </c>
      <c r="I79" s="47" t="s">
        <v>99</v>
      </c>
      <c r="J79" s="47" t="s">
        <v>100</v>
      </c>
      <c r="K79" s="47" t="s">
        <v>101</v>
      </c>
      <c r="L79" s="47" t="s">
        <v>102</v>
      </c>
      <c r="M79" s="49" t="s">
        <v>103</v>
      </c>
    </row>
    <row r="80" spans="1:15" x14ac:dyDescent="0.2">
      <c r="A80" s="50">
        <v>93</v>
      </c>
      <c r="B80" s="51">
        <v>46205</v>
      </c>
      <c r="C80" s="44">
        <v>48307</v>
      </c>
      <c r="D80" s="44">
        <v>50959</v>
      </c>
      <c r="E80" s="44">
        <v>70227</v>
      </c>
      <c r="F80" s="44">
        <v>80403</v>
      </c>
      <c r="G80" s="44">
        <v>64605</v>
      </c>
      <c r="H80" s="44">
        <v>53039</v>
      </c>
      <c r="I80" s="44">
        <v>46011</v>
      </c>
      <c r="J80" s="44">
        <v>70951</v>
      </c>
      <c r="K80" s="44">
        <v>36441</v>
      </c>
      <c r="L80" s="44">
        <v>52362</v>
      </c>
      <c r="M80" s="52">
        <v>31873</v>
      </c>
    </row>
    <row r="81" spans="1:13" x14ac:dyDescent="0.2">
      <c r="A81" s="53">
        <v>94</v>
      </c>
      <c r="B81" s="54">
        <v>737278</v>
      </c>
      <c r="C81" s="45">
        <v>771822</v>
      </c>
      <c r="D81" s="45">
        <v>856318</v>
      </c>
      <c r="E81" s="45">
        <v>1092810</v>
      </c>
      <c r="F81" s="45">
        <v>1279749</v>
      </c>
      <c r="G81" s="45">
        <v>1055436</v>
      </c>
      <c r="H81" s="45">
        <v>875986</v>
      </c>
      <c r="I81" s="45">
        <v>762877</v>
      </c>
      <c r="J81" s="45">
        <v>1169766</v>
      </c>
      <c r="K81" s="45">
        <v>579737</v>
      </c>
      <c r="L81" s="45">
        <v>848175</v>
      </c>
      <c r="M81" s="55">
        <v>535424</v>
      </c>
    </row>
    <row r="82" spans="1:13" x14ac:dyDescent="0.2">
      <c r="A82" s="53">
        <v>95</v>
      </c>
      <c r="B82" s="54">
        <v>10586</v>
      </c>
      <c r="C82" s="45">
        <v>3924</v>
      </c>
      <c r="D82" s="45">
        <v>12319</v>
      </c>
      <c r="E82" s="45">
        <v>16699</v>
      </c>
      <c r="F82" s="45">
        <v>18681</v>
      </c>
      <c r="G82" s="45">
        <v>15846</v>
      </c>
      <c r="H82" s="45">
        <v>13027</v>
      </c>
      <c r="I82" s="45">
        <v>11478</v>
      </c>
      <c r="J82" s="45">
        <v>17151</v>
      </c>
      <c r="K82" s="45">
        <v>9037</v>
      </c>
      <c r="L82" s="45">
        <v>12768</v>
      </c>
      <c r="M82" s="55">
        <v>8051</v>
      </c>
    </row>
    <row r="83" spans="1:13" x14ac:dyDescent="0.2">
      <c r="A83" s="53">
        <v>97</v>
      </c>
      <c r="B83" s="54">
        <v>126801</v>
      </c>
      <c r="C83" s="45">
        <v>137007</v>
      </c>
      <c r="D83" s="45">
        <v>145279</v>
      </c>
      <c r="E83" s="45">
        <v>195157</v>
      </c>
      <c r="F83" s="45">
        <v>213170</v>
      </c>
      <c r="G83" s="45">
        <v>180064</v>
      </c>
      <c r="H83" s="45">
        <v>149431</v>
      </c>
      <c r="I83" s="45">
        <v>127208</v>
      </c>
      <c r="J83" s="45">
        <v>197184</v>
      </c>
      <c r="K83" s="45">
        <v>101803</v>
      </c>
      <c r="L83" s="45">
        <v>146678</v>
      </c>
      <c r="M83" s="55">
        <v>91308</v>
      </c>
    </row>
    <row r="84" spans="1:13" x14ac:dyDescent="0.2">
      <c r="A84" s="53">
        <v>98</v>
      </c>
      <c r="B84" s="54">
        <v>29263</v>
      </c>
      <c r="C84" s="45">
        <v>30534</v>
      </c>
      <c r="D84" s="45">
        <v>32440</v>
      </c>
      <c r="E84" s="45">
        <v>44856</v>
      </c>
      <c r="F84" s="45">
        <v>51276</v>
      </c>
      <c r="G84" s="45">
        <v>40868</v>
      </c>
      <c r="H84" s="45">
        <v>34326</v>
      </c>
      <c r="I84" s="45">
        <v>28669</v>
      </c>
      <c r="J84" s="45">
        <v>48409</v>
      </c>
      <c r="K84" s="45">
        <v>22628</v>
      </c>
      <c r="L84" s="45">
        <v>35147</v>
      </c>
      <c r="M84" s="55">
        <v>21234</v>
      </c>
    </row>
    <row r="85" spans="1:13" x14ac:dyDescent="0.2">
      <c r="A85" s="53">
        <v>99</v>
      </c>
      <c r="B85" s="54">
        <v>545</v>
      </c>
      <c r="C85" s="45">
        <v>574</v>
      </c>
      <c r="D85" s="45">
        <v>621</v>
      </c>
      <c r="E85" s="45">
        <v>825</v>
      </c>
      <c r="F85" s="45">
        <v>972</v>
      </c>
      <c r="G85" s="45">
        <v>774</v>
      </c>
      <c r="H85" s="45">
        <v>629</v>
      </c>
      <c r="I85" s="45">
        <v>524</v>
      </c>
      <c r="J85" s="45">
        <v>890</v>
      </c>
      <c r="K85" s="45">
        <v>423</v>
      </c>
      <c r="L85" s="45">
        <v>679</v>
      </c>
      <c r="M85" s="55">
        <v>362</v>
      </c>
    </row>
    <row r="86" spans="1:13" x14ac:dyDescent="0.2">
      <c r="A86" s="53">
        <v>103</v>
      </c>
      <c r="B86" s="54"/>
      <c r="C86" s="45"/>
      <c r="D86" s="45"/>
      <c r="E86" s="45"/>
      <c r="F86" s="45"/>
      <c r="G86" s="45">
        <v>435</v>
      </c>
      <c r="H86" s="45">
        <v>185</v>
      </c>
      <c r="I86" s="45">
        <v>177</v>
      </c>
      <c r="J86" s="45">
        <v>287</v>
      </c>
      <c r="K86" s="45">
        <v>123</v>
      </c>
      <c r="L86" s="45">
        <v>217</v>
      </c>
      <c r="M86" s="55">
        <v>126</v>
      </c>
    </row>
    <row r="87" spans="1:13" x14ac:dyDescent="0.2">
      <c r="A87" s="53">
        <v>107</v>
      </c>
      <c r="B87" s="54">
        <v>125182</v>
      </c>
      <c r="C87" s="45">
        <v>126268</v>
      </c>
      <c r="D87" s="45">
        <v>144636</v>
      </c>
      <c r="E87" s="45">
        <v>192718</v>
      </c>
      <c r="F87" s="45">
        <v>219066</v>
      </c>
      <c r="G87" s="45">
        <v>178501</v>
      </c>
      <c r="H87" s="45">
        <v>151609</v>
      </c>
      <c r="I87" s="45">
        <v>129784</v>
      </c>
      <c r="J87" s="45">
        <v>199420</v>
      </c>
      <c r="K87" s="45">
        <v>100916</v>
      </c>
      <c r="L87" s="45">
        <v>148601</v>
      </c>
      <c r="M87" s="55">
        <v>91723</v>
      </c>
    </row>
    <row r="88" spans="1:13" x14ac:dyDescent="0.2">
      <c r="A88" s="53">
        <v>109</v>
      </c>
      <c r="B88" s="54">
        <v>581779</v>
      </c>
      <c r="C88" s="45">
        <v>623637</v>
      </c>
      <c r="D88" s="45">
        <v>660813</v>
      </c>
      <c r="E88" s="45">
        <v>894126</v>
      </c>
      <c r="F88" s="45">
        <v>1001371</v>
      </c>
      <c r="G88" s="45">
        <v>822029</v>
      </c>
      <c r="H88" s="45">
        <v>702334</v>
      </c>
      <c r="I88" s="45">
        <v>593997</v>
      </c>
      <c r="J88" s="45">
        <v>907276</v>
      </c>
      <c r="K88" s="45">
        <v>479764</v>
      </c>
      <c r="L88" s="45">
        <v>678096</v>
      </c>
      <c r="M88" s="55">
        <v>431067</v>
      </c>
    </row>
    <row r="89" spans="1:13" x14ac:dyDescent="0.2">
      <c r="A89" s="53">
        <v>110</v>
      </c>
      <c r="B89" s="54">
        <v>11806</v>
      </c>
      <c r="C89" s="45">
        <v>12904</v>
      </c>
      <c r="D89" s="45">
        <v>13490</v>
      </c>
      <c r="E89" s="45">
        <v>18929</v>
      </c>
      <c r="F89" s="45">
        <v>21027</v>
      </c>
      <c r="G89" s="45">
        <v>16591</v>
      </c>
      <c r="H89" s="45">
        <v>13162</v>
      </c>
      <c r="I89" s="45">
        <v>11487</v>
      </c>
      <c r="J89" s="45">
        <v>18568</v>
      </c>
      <c r="K89" s="45">
        <v>9164</v>
      </c>
      <c r="L89" s="45">
        <v>12909</v>
      </c>
      <c r="M89" s="55">
        <v>8418</v>
      </c>
    </row>
    <row r="90" spans="1:13" x14ac:dyDescent="0.2">
      <c r="A90" s="53">
        <v>111</v>
      </c>
      <c r="B90" s="54">
        <v>25924</v>
      </c>
      <c r="C90" s="45">
        <v>27847</v>
      </c>
      <c r="D90" s="45">
        <v>31059</v>
      </c>
      <c r="E90" s="45">
        <v>38813</v>
      </c>
      <c r="F90" s="45">
        <v>46355</v>
      </c>
      <c r="G90" s="45">
        <v>37868</v>
      </c>
      <c r="H90" s="45">
        <v>32544</v>
      </c>
      <c r="I90" s="45">
        <v>27717</v>
      </c>
      <c r="J90" s="45">
        <v>42270</v>
      </c>
      <c r="K90" s="45">
        <v>22123</v>
      </c>
      <c r="L90" s="45">
        <v>30650</v>
      </c>
      <c r="M90" s="55">
        <v>19809</v>
      </c>
    </row>
    <row r="91" spans="1:13" x14ac:dyDescent="0.2">
      <c r="A91" s="53">
        <v>113</v>
      </c>
      <c r="B91" s="54">
        <v>1050454</v>
      </c>
      <c r="C91" s="45">
        <v>1116733</v>
      </c>
      <c r="D91" s="45">
        <v>1250669</v>
      </c>
      <c r="E91" s="45">
        <v>1594106</v>
      </c>
      <c r="F91" s="45">
        <v>1848796</v>
      </c>
      <c r="G91" s="45">
        <v>1509120</v>
      </c>
      <c r="H91" s="45">
        <v>1287527</v>
      </c>
      <c r="I91" s="45">
        <v>1109788</v>
      </c>
      <c r="J91" s="45">
        <v>1676150</v>
      </c>
      <c r="K91" s="45">
        <v>883026</v>
      </c>
      <c r="L91" s="45">
        <v>1248657</v>
      </c>
      <c r="M91" s="55">
        <v>778547</v>
      </c>
    </row>
    <row r="92" spans="1:13" x14ac:dyDescent="0.2">
      <c r="A92" s="53">
        <v>116</v>
      </c>
      <c r="B92" s="54">
        <v>125730</v>
      </c>
      <c r="C92" s="45">
        <v>134873</v>
      </c>
      <c r="D92" s="45">
        <v>147402</v>
      </c>
      <c r="E92" s="45">
        <v>186225</v>
      </c>
      <c r="F92" s="45">
        <v>217007</v>
      </c>
      <c r="G92" s="45">
        <v>179343</v>
      </c>
      <c r="H92" s="45">
        <v>149262</v>
      </c>
      <c r="I92" s="45">
        <v>118238</v>
      </c>
      <c r="J92" s="45">
        <v>199483</v>
      </c>
      <c r="K92" s="45">
        <v>100783</v>
      </c>
      <c r="L92" s="45">
        <v>147873</v>
      </c>
      <c r="M92" s="55">
        <v>90630</v>
      </c>
    </row>
    <row r="93" spans="1:13" x14ac:dyDescent="0.2">
      <c r="A93" s="53">
        <v>120</v>
      </c>
      <c r="B93" s="54">
        <v>96</v>
      </c>
      <c r="C93" s="45">
        <v>87</v>
      </c>
      <c r="D93" s="45">
        <v>98</v>
      </c>
      <c r="E93" s="45">
        <v>138</v>
      </c>
      <c r="F93" s="45">
        <v>168</v>
      </c>
      <c r="G93" s="45">
        <v>114</v>
      </c>
      <c r="H93" s="45">
        <v>102</v>
      </c>
      <c r="I93" s="45">
        <v>62</v>
      </c>
      <c r="J93" s="45">
        <v>160</v>
      </c>
      <c r="K93" s="45">
        <v>60</v>
      </c>
      <c r="L93" s="45">
        <v>101</v>
      </c>
      <c r="M93" s="55">
        <v>65</v>
      </c>
    </row>
    <row r="94" spans="1:13" x14ac:dyDescent="0.2">
      <c r="A94" s="53">
        <v>122</v>
      </c>
      <c r="B94" s="54">
        <v>3105</v>
      </c>
      <c r="C94" s="45">
        <v>3448</v>
      </c>
      <c r="D94" s="45">
        <v>3649</v>
      </c>
      <c r="E94" s="45">
        <v>4785</v>
      </c>
      <c r="F94" s="45">
        <v>5724</v>
      </c>
      <c r="G94" s="45">
        <v>4579</v>
      </c>
      <c r="H94" s="45">
        <v>3847</v>
      </c>
      <c r="I94" s="45">
        <v>3227</v>
      </c>
      <c r="J94" s="45">
        <v>5208</v>
      </c>
      <c r="K94" s="45">
        <v>2694</v>
      </c>
      <c r="L94" s="45">
        <v>3831</v>
      </c>
      <c r="M94" s="55">
        <v>2243</v>
      </c>
    </row>
    <row r="95" spans="1:13" x14ac:dyDescent="0.2">
      <c r="A95" s="53">
        <v>130</v>
      </c>
      <c r="B95" s="54"/>
      <c r="C95" s="45"/>
      <c r="D95" s="45"/>
      <c r="E95" s="45"/>
      <c r="F95" s="45">
        <v>364</v>
      </c>
      <c r="G95" s="45">
        <v>116</v>
      </c>
      <c r="H95" s="45">
        <v>102</v>
      </c>
      <c r="I95" s="45">
        <v>277</v>
      </c>
      <c r="J95" s="45">
        <v>411</v>
      </c>
      <c r="K95" s="45">
        <v>186</v>
      </c>
      <c r="L95" s="45">
        <v>312</v>
      </c>
      <c r="M95" s="55">
        <v>186</v>
      </c>
    </row>
    <row r="96" spans="1:13" x14ac:dyDescent="0.2">
      <c r="A96" s="53">
        <v>131</v>
      </c>
      <c r="B96" s="54">
        <v>25707</v>
      </c>
      <c r="C96" s="45">
        <v>26436</v>
      </c>
      <c r="D96" s="45">
        <v>39463</v>
      </c>
      <c r="E96" s="45">
        <v>37942</v>
      </c>
      <c r="F96" s="45">
        <v>34326</v>
      </c>
      <c r="G96" s="45">
        <v>36106</v>
      </c>
      <c r="H96" s="45">
        <v>32889</v>
      </c>
      <c r="I96" s="45">
        <v>26829</v>
      </c>
      <c r="J96" s="45">
        <v>42919</v>
      </c>
      <c r="K96" s="45">
        <v>22578</v>
      </c>
      <c r="L96" s="45">
        <v>30942</v>
      </c>
      <c r="M96" s="55">
        <v>21011</v>
      </c>
    </row>
    <row r="97" spans="1:13" x14ac:dyDescent="0.2">
      <c r="A97" s="53">
        <v>136</v>
      </c>
      <c r="B97" s="54"/>
      <c r="C97" s="45"/>
      <c r="D97" s="45"/>
      <c r="E97" s="45"/>
      <c r="F97" s="45"/>
      <c r="G97" s="45"/>
      <c r="H97" s="45"/>
      <c r="I97" s="45"/>
      <c r="J97" s="45">
        <v>184</v>
      </c>
      <c r="K97" s="45">
        <v>135</v>
      </c>
      <c r="L97" s="45">
        <v>140</v>
      </c>
      <c r="M97" s="55">
        <v>103</v>
      </c>
    </row>
    <row r="98" spans="1:13" x14ac:dyDescent="0.2">
      <c r="A98" s="53">
        <v>204</v>
      </c>
      <c r="B98" s="54">
        <v>115463</v>
      </c>
      <c r="C98" s="45">
        <v>93026</v>
      </c>
      <c r="D98" s="45">
        <v>98349</v>
      </c>
      <c r="E98" s="45">
        <v>105320</v>
      </c>
      <c r="F98" s="45">
        <v>117838</v>
      </c>
      <c r="G98" s="45">
        <v>119769</v>
      </c>
      <c r="H98" s="45">
        <v>104914</v>
      </c>
      <c r="I98" s="45">
        <v>81175</v>
      </c>
      <c r="J98" s="45">
        <v>121735</v>
      </c>
      <c r="K98" s="45">
        <v>87527</v>
      </c>
      <c r="L98" s="45">
        <v>130505</v>
      </c>
      <c r="M98" s="55">
        <v>94583</v>
      </c>
    </row>
    <row r="99" spans="1:13" x14ac:dyDescent="0.2">
      <c r="A99" s="53">
        <v>211</v>
      </c>
      <c r="B99" s="54">
        <v>12142008</v>
      </c>
      <c r="C99" s="45">
        <v>10802347</v>
      </c>
      <c r="D99" s="45">
        <v>9456178</v>
      </c>
      <c r="E99" s="45">
        <v>9244762</v>
      </c>
      <c r="F99" s="45">
        <v>10776035</v>
      </c>
      <c r="G99" s="45">
        <v>13334849</v>
      </c>
      <c r="H99" s="45">
        <v>16791007</v>
      </c>
      <c r="I99" s="45">
        <v>12103807</v>
      </c>
      <c r="J99" s="45">
        <v>13346428</v>
      </c>
      <c r="K99" s="45">
        <v>9401613</v>
      </c>
      <c r="L99" s="45">
        <v>11027859</v>
      </c>
      <c r="M99" s="55">
        <v>10454538</v>
      </c>
    </row>
    <row r="100" spans="1:13" x14ac:dyDescent="0.2">
      <c r="A100" s="53">
        <v>213</v>
      </c>
      <c r="B100" s="54">
        <v>189072</v>
      </c>
      <c r="C100" s="45">
        <v>168738</v>
      </c>
      <c r="D100" s="45">
        <v>168773</v>
      </c>
      <c r="E100" s="45">
        <v>188783</v>
      </c>
      <c r="F100" s="45">
        <v>209831</v>
      </c>
      <c r="G100" s="45">
        <v>217772</v>
      </c>
      <c r="H100" s="45">
        <v>356496</v>
      </c>
      <c r="I100" s="45">
        <v>138696</v>
      </c>
      <c r="J100" s="45">
        <v>243539</v>
      </c>
      <c r="K100" s="45">
        <v>114789</v>
      </c>
      <c r="L100" s="45">
        <v>221238</v>
      </c>
      <c r="M100" s="55">
        <v>161786</v>
      </c>
    </row>
    <row r="101" spans="1:13" x14ac:dyDescent="0.2">
      <c r="A101" s="53">
        <v>214</v>
      </c>
      <c r="B101" s="54">
        <v>91804</v>
      </c>
      <c r="C101" s="45">
        <v>79327</v>
      </c>
      <c r="D101" s="45">
        <v>106892</v>
      </c>
      <c r="E101" s="45">
        <v>123317</v>
      </c>
      <c r="F101" s="45">
        <v>110877</v>
      </c>
      <c r="G101" s="45">
        <v>103540</v>
      </c>
      <c r="H101" s="45">
        <v>144654</v>
      </c>
      <c r="I101" s="45">
        <v>94120</v>
      </c>
      <c r="J101" s="45">
        <v>132717</v>
      </c>
      <c r="K101" s="45">
        <v>128469</v>
      </c>
      <c r="L101" s="45">
        <v>164880</v>
      </c>
      <c r="M101" s="55">
        <v>99042</v>
      </c>
    </row>
    <row r="102" spans="1:13" x14ac:dyDescent="0.2">
      <c r="A102" s="53">
        <v>215</v>
      </c>
      <c r="B102" s="54">
        <v>42496484</v>
      </c>
      <c r="C102" s="45">
        <v>38210181</v>
      </c>
      <c r="D102" s="45">
        <v>33694708</v>
      </c>
      <c r="E102" s="45">
        <v>34095828</v>
      </c>
      <c r="F102" s="45">
        <v>35730136</v>
      </c>
      <c r="G102" s="45">
        <v>36746892</v>
      </c>
      <c r="H102" s="45">
        <v>44744233</v>
      </c>
      <c r="I102" s="45">
        <v>35261228</v>
      </c>
      <c r="J102" s="45">
        <v>41608295</v>
      </c>
      <c r="K102" s="45">
        <v>29438965</v>
      </c>
      <c r="L102" s="45">
        <v>38423249</v>
      </c>
      <c r="M102" s="55">
        <v>38118462</v>
      </c>
    </row>
    <row r="103" spans="1:13" x14ac:dyDescent="0.2">
      <c r="A103" s="53">
        <v>217</v>
      </c>
      <c r="B103" s="54">
        <v>250276</v>
      </c>
      <c r="C103" s="45">
        <v>212479</v>
      </c>
      <c r="D103" s="45">
        <v>201139</v>
      </c>
      <c r="E103" s="45">
        <v>196597</v>
      </c>
      <c r="F103" s="45">
        <v>229243</v>
      </c>
      <c r="G103" s="45">
        <v>235757</v>
      </c>
      <c r="H103" s="45">
        <v>279651</v>
      </c>
      <c r="I103" s="45">
        <v>194198</v>
      </c>
      <c r="J103" s="45">
        <v>344707</v>
      </c>
      <c r="K103" s="45">
        <v>192528</v>
      </c>
      <c r="L103" s="45">
        <v>249733</v>
      </c>
      <c r="M103" s="55">
        <v>198787</v>
      </c>
    </row>
    <row r="104" spans="1:13" x14ac:dyDescent="0.2">
      <c r="A104" s="53">
        <v>218</v>
      </c>
      <c r="B104" s="54">
        <v>17077</v>
      </c>
      <c r="C104" s="45">
        <v>14738</v>
      </c>
      <c r="D104" s="45">
        <v>13556</v>
      </c>
      <c r="E104" s="45">
        <v>13952</v>
      </c>
      <c r="F104" s="45">
        <v>16482</v>
      </c>
      <c r="G104" s="45">
        <v>18134</v>
      </c>
      <c r="H104" s="45">
        <v>26778</v>
      </c>
      <c r="I104" s="45">
        <v>21953</v>
      </c>
      <c r="J104" s="45">
        <v>22342</v>
      </c>
      <c r="K104" s="45">
        <v>13696</v>
      </c>
      <c r="L104" s="45">
        <v>17016</v>
      </c>
      <c r="M104" s="55">
        <v>14159</v>
      </c>
    </row>
    <row r="105" spans="1:13" x14ac:dyDescent="0.2">
      <c r="A105" s="53">
        <v>220</v>
      </c>
      <c r="B105" s="54">
        <v>445580</v>
      </c>
      <c r="C105" s="45">
        <v>341212</v>
      </c>
      <c r="D105" s="45">
        <v>345956</v>
      </c>
      <c r="E105" s="45">
        <v>381027</v>
      </c>
      <c r="F105" s="45">
        <v>551054</v>
      </c>
      <c r="G105" s="45">
        <v>481264</v>
      </c>
      <c r="H105" s="45">
        <v>585680</v>
      </c>
      <c r="I105" s="45">
        <v>526401</v>
      </c>
      <c r="J105" s="45">
        <v>663582</v>
      </c>
      <c r="K105" s="45">
        <v>474971</v>
      </c>
      <c r="L105" s="45">
        <v>545462</v>
      </c>
      <c r="M105" s="55">
        <v>405744</v>
      </c>
    </row>
    <row r="106" spans="1:13" x14ac:dyDescent="0.2">
      <c r="A106" s="53">
        <v>223</v>
      </c>
      <c r="B106" s="54">
        <v>78190</v>
      </c>
      <c r="C106" s="45">
        <v>72334</v>
      </c>
      <c r="D106" s="45">
        <v>41145</v>
      </c>
      <c r="E106" s="45">
        <v>37649</v>
      </c>
      <c r="F106" s="45">
        <v>59498</v>
      </c>
      <c r="G106" s="45">
        <v>119939</v>
      </c>
      <c r="H106" s="45">
        <v>197558</v>
      </c>
      <c r="I106" s="45">
        <v>108535</v>
      </c>
      <c r="J106" s="45">
        <v>76041</v>
      </c>
      <c r="K106" s="45">
        <v>63084</v>
      </c>
      <c r="L106" s="45">
        <v>44803</v>
      </c>
      <c r="M106" s="55">
        <v>46417</v>
      </c>
    </row>
    <row r="107" spans="1:13" x14ac:dyDescent="0.2">
      <c r="A107" s="53">
        <v>225</v>
      </c>
      <c r="B107" s="54">
        <v>27414</v>
      </c>
      <c r="C107" s="45">
        <v>22904</v>
      </c>
      <c r="D107" s="45">
        <v>17582</v>
      </c>
      <c r="E107" s="45">
        <v>17711</v>
      </c>
      <c r="F107" s="45">
        <v>20521</v>
      </c>
      <c r="G107" s="45">
        <v>23343</v>
      </c>
      <c r="H107" s="45">
        <v>19996</v>
      </c>
      <c r="I107" s="45">
        <v>18795</v>
      </c>
      <c r="J107" s="45">
        <v>24135</v>
      </c>
      <c r="K107" s="45">
        <v>18271</v>
      </c>
      <c r="L107" s="45">
        <v>19578</v>
      </c>
      <c r="M107" s="55">
        <v>22140</v>
      </c>
    </row>
    <row r="108" spans="1:13" x14ac:dyDescent="0.2">
      <c r="A108" s="53">
        <v>227</v>
      </c>
      <c r="B108" s="54">
        <v>65754</v>
      </c>
      <c r="C108" s="45">
        <v>57505</v>
      </c>
      <c r="D108" s="45">
        <v>58481</v>
      </c>
      <c r="E108" s="45">
        <v>62016</v>
      </c>
      <c r="F108" s="45">
        <v>67616</v>
      </c>
      <c r="G108" s="45">
        <v>58169</v>
      </c>
      <c r="H108" s="45">
        <v>55962</v>
      </c>
      <c r="I108" s="45">
        <v>48787</v>
      </c>
      <c r="J108" s="45">
        <v>70240</v>
      </c>
      <c r="K108" s="45">
        <v>49912</v>
      </c>
      <c r="L108" s="45">
        <v>71011</v>
      </c>
      <c r="M108" s="55">
        <v>58336</v>
      </c>
    </row>
    <row r="109" spans="1:13" x14ac:dyDescent="0.2">
      <c r="A109" s="53">
        <v>229</v>
      </c>
      <c r="B109" s="54">
        <v>365044</v>
      </c>
      <c r="C109" s="45">
        <v>307277</v>
      </c>
      <c r="D109" s="45">
        <v>259351</v>
      </c>
      <c r="E109" s="45">
        <v>277233</v>
      </c>
      <c r="F109" s="45">
        <v>319844</v>
      </c>
      <c r="G109" s="45">
        <v>301420</v>
      </c>
      <c r="H109" s="45">
        <v>435948</v>
      </c>
      <c r="I109" s="45">
        <v>301266</v>
      </c>
      <c r="J109" s="45">
        <v>364707</v>
      </c>
      <c r="K109" s="45">
        <v>239959</v>
      </c>
      <c r="L109" s="45">
        <v>310288</v>
      </c>
      <c r="M109" s="55">
        <v>311733</v>
      </c>
    </row>
    <row r="110" spans="1:13" x14ac:dyDescent="0.2">
      <c r="A110" s="53">
        <v>236</v>
      </c>
      <c r="B110" s="54">
        <v>70390</v>
      </c>
      <c r="C110" s="45">
        <v>80076</v>
      </c>
      <c r="D110" s="45">
        <v>73683</v>
      </c>
      <c r="E110" s="45">
        <v>81401</v>
      </c>
      <c r="F110" s="45">
        <v>92540</v>
      </c>
      <c r="G110" s="45">
        <v>69033</v>
      </c>
      <c r="H110" s="45">
        <v>78033</v>
      </c>
      <c r="I110" s="45">
        <v>64420</v>
      </c>
      <c r="J110" s="45">
        <v>84363</v>
      </c>
      <c r="K110" s="45">
        <v>65144</v>
      </c>
      <c r="L110" s="45">
        <v>76295</v>
      </c>
      <c r="M110" s="55">
        <v>49222</v>
      </c>
    </row>
    <row r="111" spans="1:13" x14ac:dyDescent="0.2">
      <c r="A111" s="53">
        <v>240</v>
      </c>
      <c r="B111" s="54">
        <v>36869650</v>
      </c>
      <c r="C111" s="45">
        <v>33527874</v>
      </c>
      <c r="D111" s="45">
        <v>31460494</v>
      </c>
      <c r="E111" s="45">
        <v>32310366</v>
      </c>
      <c r="F111" s="45">
        <v>34173073</v>
      </c>
      <c r="G111" s="45">
        <v>31111252</v>
      </c>
      <c r="H111" s="45">
        <v>32269245</v>
      </c>
      <c r="I111" s="45">
        <v>28168927</v>
      </c>
      <c r="J111" s="45">
        <v>37053194</v>
      </c>
      <c r="K111" s="45">
        <v>25964536</v>
      </c>
      <c r="L111" s="45">
        <v>36945242</v>
      </c>
      <c r="M111" s="55">
        <v>33186952</v>
      </c>
    </row>
    <row r="112" spans="1:13" x14ac:dyDescent="0.2">
      <c r="A112" s="53">
        <v>242</v>
      </c>
      <c r="B112" s="54">
        <v>772560</v>
      </c>
      <c r="C112" s="45">
        <v>655490</v>
      </c>
      <c r="D112" s="45">
        <v>575416</v>
      </c>
      <c r="E112" s="45">
        <v>580558</v>
      </c>
      <c r="F112" s="45">
        <v>601354</v>
      </c>
      <c r="G112" s="45">
        <v>616446</v>
      </c>
      <c r="H112" s="45">
        <v>831326</v>
      </c>
      <c r="I112" s="45">
        <v>549180</v>
      </c>
      <c r="J112" s="45">
        <v>641984</v>
      </c>
      <c r="K112" s="45">
        <v>494674</v>
      </c>
      <c r="L112" s="45">
        <v>653305</v>
      </c>
      <c r="M112" s="55">
        <v>711011</v>
      </c>
    </row>
    <row r="113" spans="1:13" x14ac:dyDescent="0.2">
      <c r="A113" s="53">
        <v>244</v>
      </c>
      <c r="B113" s="54">
        <v>6468597</v>
      </c>
      <c r="C113" s="45">
        <v>6226264</v>
      </c>
      <c r="D113" s="45">
        <v>6221065</v>
      </c>
      <c r="E113" s="45">
        <v>6475199</v>
      </c>
      <c r="F113" s="45">
        <v>7616188</v>
      </c>
      <c r="G113" s="45">
        <v>7386193</v>
      </c>
      <c r="H113" s="45">
        <v>7451242</v>
      </c>
      <c r="I113" s="45">
        <v>6610437</v>
      </c>
      <c r="J113" s="45">
        <v>8490879</v>
      </c>
      <c r="K113" s="45">
        <v>6078934</v>
      </c>
      <c r="L113" s="45">
        <v>7831083</v>
      </c>
      <c r="M113" s="55">
        <v>5652715</v>
      </c>
    </row>
    <row r="114" spans="1:13" x14ac:dyDescent="0.2">
      <c r="A114" s="53">
        <v>246</v>
      </c>
      <c r="B114" s="54">
        <v>84884</v>
      </c>
      <c r="C114" s="45">
        <v>69136</v>
      </c>
      <c r="D114" s="45">
        <v>57632</v>
      </c>
      <c r="E114" s="45">
        <v>60937</v>
      </c>
      <c r="F114" s="45">
        <v>36996</v>
      </c>
      <c r="G114" s="45">
        <v>38389</v>
      </c>
      <c r="H114" s="45">
        <v>46959</v>
      </c>
      <c r="I114" s="45">
        <v>31393</v>
      </c>
      <c r="J114" s="45">
        <v>42662</v>
      </c>
      <c r="K114" s="45">
        <v>35474</v>
      </c>
      <c r="L114" s="45">
        <v>62104</v>
      </c>
      <c r="M114" s="55">
        <v>78562</v>
      </c>
    </row>
    <row r="115" spans="1:13" x14ac:dyDescent="0.2">
      <c r="A115" s="53">
        <v>248</v>
      </c>
      <c r="B115" s="54">
        <v>2002063</v>
      </c>
      <c r="C115" s="45">
        <v>1694323</v>
      </c>
      <c r="D115" s="45">
        <v>1421323</v>
      </c>
      <c r="E115" s="45">
        <v>1529392</v>
      </c>
      <c r="F115" s="45">
        <v>1809807</v>
      </c>
      <c r="G115" s="45">
        <v>1994647</v>
      </c>
      <c r="H115" s="45">
        <v>1477772</v>
      </c>
      <c r="I115" s="45">
        <v>1604296</v>
      </c>
      <c r="J115" s="45">
        <v>1965713</v>
      </c>
      <c r="K115" s="45">
        <v>1201891</v>
      </c>
      <c r="L115" s="45">
        <v>1822993</v>
      </c>
      <c r="M115" s="55">
        <v>1637409</v>
      </c>
    </row>
    <row r="116" spans="1:13" x14ac:dyDescent="0.2">
      <c r="A116" s="53">
        <v>250</v>
      </c>
      <c r="B116" s="54">
        <v>43825</v>
      </c>
      <c r="C116" s="45">
        <v>29488</v>
      </c>
      <c r="D116" s="45">
        <v>50986</v>
      </c>
      <c r="E116" s="45">
        <v>17141</v>
      </c>
      <c r="F116" s="45">
        <v>55166</v>
      </c>
      <c r="G116" s="45">
        <v>19870</v>
      </c>
      <c r="H116" s="45">
        <v>39512</v>
      </c>
      <c r="I116" s="45">
        <v>135160</v>
      </c>
      <c r="J116" s="45">
        <v>381987</v>
      </c>
      <c r="K116" s="45">
        <v>34049</v>
      </c>
      <c r="L116" s="45">
        <v>269998</v>
      </c>
      <c r="M116" s="55">
        <v>281684</v>
      </c>
    </row>
    <row r="117" spans="1:13" x14ac:dyDescent="0.2">
      <c r="A117" s="53">
        <v>251</v>
      </c>
      <c r="B117" s="54">
        <v>187035</v>
      </c>
      <c r="C117" s="45">
        <v>127675</v>
      </c>
      <c r="D117" s="45">
        <v>136236</v>
      </c>
      <c r="E117" s="45">
        <v>170313</v>
      </c>
      <c r="F117" s="45">
        <v>194216</v>
      </c>
      <c r="G117" s="45">
        <v>76436</v>
      </c>
      <c r="H117" s="45">
        <v>224622</v>
      </c>
      <c r="I117" s="45">
        <v>93309</v>
      </c>
      <c r="J117" s="45">
        <v>84461</v>
      </c>
      <c r="K117" s="45">
        <v>56428</v>
      </c>
      <c r="L117" s="45">
        <v>68271</v>
      </c>
      <c r="M117" s="55">
        <v>167264</v>
      </c>
    </row>
    <row r="118" spans="1:13" x14ac:dyDescent="0.2">
      <c r="A118" s="53">
        <v>256</v>
      </c>
      <c r="B118" s="54">
        <v>304530</v>
      </c>
      <c r="C118" s="45">
        <v>265527</v>
      </c>
      <c r="D118" s="45">
        <v>273097</v>
      </c>
      <c r="E118" s="45">
        <v>294908</v>
      </c>
      <c r="F118" s="45">
        <v>289829</v>
      </c>
      <c r="G118" s="45">
        <v>233165</v>
      </c>
      <c r="H118" s="45">
        <v>239838</v>
      </c>
      <c r="I118" s="45">
        <v>228514</v>
      </c>
      <c r="J118" s="45">
        <v>338828</v>
      </c>
      <c r="K118" s="45">
        <v>215386</v>
      </c>
      <c r="L118" s="45">
        <v>337893</v>
      </c>
      <c r="M118" s="55">
        <v>269530</v>
      </c>
    </row>
    <row r="119" spans="1:13" x14ac:dyDescent="0.2">
      <c r="A119" s="53">
        <v>257</v>
      </c>
      <c r="B119" s="54"/>
      <c r="C119" s="45"/>
      <c r="D119" s="45"/>
      <c r="E119" s="45"/>
      <c r="F119" s="45">
        <v>195082</v>
      </c>
      <c r="G119" s="45">
        <v>174480</v>
      </c>
      <c r="H119" s="45">
        <v>168858</v>
      </c>
      <c r="I119" s="45">
        <v>156197</v>
      </c>
      <c r="J119" s="45">
        <v>170745</v>
      </c>
      <c r="K119" s="45">
        <v>154460</v>
      </c>
      <c r="L119" s="45">
        <v>165750</v>
      </c>
      <c r="M119" s="55">
        <v>125972</v>
      </c>
    </row>
    <row r="120" spans="1:13" x14ac:dyDescent="0.2">
      <c r="A120" s="53">
        <v>260</v>
      </c>
      <c r="B120" s="54">
        <v>7411747</v>
      </c>
      <c r="C120" s="45">
        <v>8348260</v>
      </c>
      <c r="D120" s="45">
        <v>10364263</v>
      </c>
      <c r="E120" s="45">
        <v>9603468</v>
      </c>
      <c r="F120" s="45">
        <v>9819129</v>
      </c>
      <c r="G120" s="45">
        <v>9418829</v>
      </c>
      <c r="H120" s="45">
        <v>10258202</v>
      </c>
      <c r="I120" s="45">
        <v>8484158</v>
      </c>
      <c r="J120" s="45">
        <v>10559995</v>
      </c>
      <c r="K120" s="45">
        <v>6978944</v>
      </c>
      <c r="L120" s="45">
        <v>10049819</v>
      </c>
      <c r="M120" s="55">
        <v>8952916</v>
      </c>
    </row>
    <row r="121" spans="1:13" x14ac:dyDescent="0.2">
      <c r="A121" s="53">
        <v>264</v>
      </c>
      <c r="B121" s="54">
        <v>127009</v>
      </c>
      <c r="C121" s="45">
        <v>119524</v>
      </c>
      <c r="D121" s="45">
        <v>158139</v>
      </c>
      <c r="E121" s="45">
        <v>159704</v>
      </c>
      <c r="F121" s="45">
        <v>165931</v>
      </c>
      <c r="G121" s="45">
        <v>215106</v>
      </c>
      <c r="H121" s="45">
        <v>356480</v>
      </c>
      <c r="I121" s="45">
        <v>193915</v>
      </c>
      <c r="J121" s="45">
        <v>234083</v>
      </c>
      <c r="K121" s="45">
        <v>178095</v>
      </c>
      <c r="L121" s="45">
        <v>181602</v>
      </c>
      <c r="M121" s="55">
        <v>157426</v>
      </c>
    </row>
    <row r="122" spans="1:13" x14ac:dyDescent="0.2">
      <c r="A122" s="53">
        <v>321</v>
      </c>
      <c r="B122" s="54">
        <v>1650663</v>
      </c>
      <c r="C122" s="45">
        <v>1500846</v>
      </c>
      <c r="D122" s="45">
        <v>1615622</v>
      </c>
      <c r="E122" s="45">
        <v>1397827</v>
      </c>
      <c r="F122" s="45">
        <v>1593190</v>
      </c>
      <c r="G122" s="45">
        <v>1731581</v>
      </c>
      <c r="H122" s="45">
        <v>1646838</v>
      </c>
      <c r="I122" s="45">
        <v>-736498</v>
      </c>
      <c r="J122" s="45"/>
      <c r="K122" s="45"/>
      <c r="L122" s="45"/>
      <c r="M122" s="55"/>
    </row>
    <row r="123" spans="1:13" x14ac:dyDescent="0.2">
      <c r="A123" s="53">
        <v>330</v>
      </c>
      <c r="B123" s="54"/>
      <c r="C123" s="45"/>
      <c r="D123" s="45"/>
      <c r="E123" s="45">
        <v>216203</v>
      </c>
      <c r="F123" s="45">
        <v>501314</v>
      </c>
      <c r="G123" s="45">
        <v>368640</v>
      </c>
      <c r="H123" s="45">
        <v>431229</v>
      </c>
      <c r="I123" s="45">
        <v>303363</v>
      </c>
      <c r="J123" s="45">
        <v>483119</v>
      </c>
      <c r="K123" s="45">
        <v>314351</v>
      </c>
      <c r="L123" s="45">
        <v>352649</v>
      </c>
      <c r="M123" s="55">
        <v>214323</v>
      </c>
    </row>
    <row r="124" spans="1:13" x14ac:dyDescent="0.2">
      <c r="A124" s="53">
        <v>331</v>
      </c>
      <c r="B124" s="54">
        <v>20947560</v>
      </c>
      <c r="C124" s="45">
        <v>17653184</v>
      </c>
      <c r="D124" s="45">
        <v>16916638</v>
      </c>
      <c r="E124" s="45">
        <v>19193491</v>
      </c>
      <c r="F124" s="45">
        <v>17333962</v>
      </c>
      <c r="G124" s="45">
        <v>18118876</v>
      </c>
      <c r="H124" s="45">
        <v>18039209</v>
      </c>
      <c r="I124" s="45">
        <v>16412247</v>
      </c>
      <c r="J124" s="45">
        <v>18733677</v>
      </c>
      <c r="K124" s="45">
        <v>16946927</v>
      </c>
      <c r="L124" s="45">
        <v>18120736</v>
      </c>
      <c r="M124" s="55">
        <v>17169289</v>
      </c>
    </row>
    <row r="125" spans="1:13" x14ac:dyDescent="0.2">
      <c r="A125" s="53">
        <v>332</v>
      </c>
      <c r="B125" s="54"/>
      <c r="C125" s="45"/>
      <c r="D125" s="45"/>
      <c r="E125" s="45"/>
      <c r="F125" s="45"/>
      <c r="G125" s="45"/>
      <c r="H125" s="45"/>
      <c r="I125" s="45">
        <v>2373318</v>
      </c>
      <c r="J125" s="45">
        <v>974267</v>
      </c>
      <c r="K125" s="45">
        <v>414778</v>
      </c>
      <c r="L125" s="45">
        <v>374710</v>
      </c>
      <c r="M125" s="55">
        <v>-21073</v>
      </c>
    </row>
    <row r="126" spans="1:13" x14ac:dyDescent="0.2">
      <c r="A126" s="53">
        <v>356</v>
      </c>
      <c r="B126" s="54">
        <v>1405268</v>
      </c>
      <c r="C126" s="45">
        <v>1229324</v>
      </c>
      <c r="D126" s="45">
        <v>1218495</v>
      </c>
      <c r="E126" s="45">
        <v>1338977</v>
      </c>
      <c r="F126" s="45">
        <v>1517030</v>
      </c>
      <c r="G126" s="45">
        <v>1408328</v>
      </c>
      <c r="H126" s="45">
        <v>1558813</v>
      </c>
      <c r="I126" s="45">
        <v>1238285</v>
      </c>
      <c r="J126" s="45">
        <v>1558773</v>
      </c>
      <c r="K126" s="45">
        <v>1189955</v>
      </c>
      <c r="L126" s="45">
        <v>1597446</v>
      </c>
      <c r="M126" s="55">
        <v>1235139</v>
      </c>
    </row>
    <row r="127" spans="1:13" x14ac:dyDescent="0.2">
      <c r="A127" s="53">
        <v>358</v>
      </c>
      <c r="B127" s="54">
        <v>28312155</v>
      </c>
      <c r="C127" s="45">
        <v>26266828</v>
      </c>
      <c r="D127" s="45">
        <v>26573263</v>
      </c>
      <c r="E127" s="45">
        <v>27898394</v>
      </c>
      <c r="F127" s="45">
        <v>30093395</v>
      </c>
      <c r="G127" s="45">
        <v>26098278</v>
      </c>
      <c r="H127" s="45">
        <v>23519525</v>
      </c>
      <c r="I127" s="45">
        <v>22477007</v>
      </c>
      <c r="J127" s="45">
        <v>31182686</v>
      </c>
      <c r="K127" s="45">
        <v>23047553</v>
      </c>
      <c r="L127" s="45">
        <v>31789989</v>
      </c>
      <c r="M127" s="55">
        <v>26172727</v>
      </c>
    </row>
    <row r="128" spans="1:13" x14ac:dyDescent="0.2">
      <c r="A128" s="53">
        <v>359</v>
      </c>
      <c r="B128" s="54">
        <v>19229222</v>
      </c>
      <c r="C128" s="45">
        <v>18863223</v>
      </c>
      <c r="D128" s="45">
        <v>17870956</v>
      </c>
      <c r="E128" s="45">
        <v>17023650</v>
      </c>
      <c r="F128" s="45">
        <v>20094120</v>
      </c>
      <c r="G128" s="45">
        <v>25141512</v>
      </c>
      <c r="H128" s="45">
        <v>20748140</v>
      </c>
      <c r="I128" s="45">
        <v>21014664</v>
      </c>
      <c r="J128" s="45">
        <v>24069516</v>
      </c>
      <c r="K128" s="45">
        <v>20439804</v>
      </c>
      <c r="L128" s="45">
        <v>20661709</v>
      </c>
      <c r="M128" s="55">
        <v>18459877</v>
      </c>
    </row>
    <row r="129" spans="1:13" x14ac:dyDescent="0.2">
      <c r="A129" s="53">
        <v>360</v>
      </c>
      <c r="B129" s="54">
        <v>784000</v>
      </c>
      <c r="C129" s="45">
        <v>816000</v>
      </c>
      <c r="D129" s="45">
        <v>746000</v>
      </c>
      <c r="E129" s="45">
        <v>836000</v>
      </c>
      <c r="F129" s="45">
        <v>811000</v>
      </c>
      <c r="G129" s="45">
        <v>816000</v>
      </c>
      <c r="H129" s="45">
        <v>783000</v>
      </c>
      <c r="I129" s="45">
        <v>827000</v>
      </c>
      <c r="J129" s="45">
        <v>841000</v>
      </c>
      <c r="K129" s="45">
        <v>682000</v>
      </c>
      <c r="L129" s="45">
        <v>771000</v>
      </c>
      <c r="M129" s="55">
        <v>791000</v>
      </c>
    </row>
    <row r="130" spans="1:13" x14ac:dyDescent="0.2">
      <c r="A130" s="53">
        <v>371</v>
      </c>
      <c r="B130" s="54">
        <v>108118954</v>
      </c>
      <c r="C130" s="45">
        <v>114688973</v>
      </c>
      <c r="D130" s="45">
        <v>103716859</v>
      </c>
      <c r="E130" s="45">
        <v>100135265</v>
      </c>
      <c r="F130" s="45">
        <v>106842739</v>
      </c>
      <c r="G130" s="45">
        <v>113191676</v>
      </c>
      <c r="H130" s="45">
        <v>113335169</v>
      </c>
      <c r="I130" s="45">
        <v>100871920</v>
      </c>
      <c r="J130" s="45">
        <v>110718898</v>
      </c>
      <c r="K130" s="45">
        <v>104892629</v>
      </c>
      <c r="L130" s="45">
        <v>112392183</v>
      </c>
      <c r="M130" s="55">
        <v>105918505</v>
      </c>
    </row>
    <row r="131" spans="1:13" x14ac:dyDescent="0.2">
      <c r="A131" s="53">
        <v>372</v>
      </c>
      <c r="B131" s="54">
        <v>28149823</v>
      </c>
      <c r="C131" s="45">
        <v>24814380</v>
      </c>
      <c r="D131" s="45">
        <v>17016428</v>
      </c>
      <c r="E131" s="45">
        <v>34839396</v>
      </c>
      <c r="F131" s="45">
        <v>26580798</v>
      </c>
      <c r="G131" s="45">
        <v>25550484</v>
      </c>
      <c r="H131" s="45">
        <v>21083225</v>
      </c>
      <c r="I131" s="45">
        <v>19430473</v>
      </c>
      <c r="J131" s="45">
        <v>30267835</v>
      </c>
      <c r="K131" s="45">
        <v>22284470</v>
      </c>
      <c r="L131" s="45">
        <v>34607126</v>
      </c>
      <c r="M131" s="55">
        <v>26967248</v>
      </c>
    </row>
    <row r="132" spans="1:13" x14ac:dyDescent="0.2">
      <c r="A132" s="53">
        <v>528</v>
      </c>
      <c r="B132" s="54">
        <v>545704</v>
      </c>
      <c r="C132" s="45">
        <v>618994</v>
      </c>
      <c r="D132" s="45">
        <v>684125</v>
      </c>
      <c r="E132" s="45">
        <v>792561</v>
      </c>
      <c r="F132" s="45">
        <v>839990</v>
      </c>
      <c r="G132" s="45">
        <v>918584</v>
      </c>
      <c r="H132" s="45">
        <v>882013</v>
      </c>
      <c r="I132" s="45">
        <v>749891</v>
      </c>
      <c r="J132" s="45">
        <v>758669</v>
      </c>
      <c r="K132" s="45">
        <v>627368</v>
      </c>
      <c r="L132" s="45">
        <v>565615</v>
      </c>
      <c r="M132" s="55">
        <v>510575</v>
      </c>
    </row>
    <row r="133" spans="1:13" x14ac:dyDescent="0.2">
      <c r="A133" s="53">
        <v>540</v>
      </c>
      <c r="B133" s="54">
        <v>180758</v>
      </c>
      <c r="C133" s="45">
        <v>151342</v>
      </c>
      <c r="D133" s="45">
        <v>156243</v>
      </c>
      <c r="E133" s="45">
        <v>170953</v>
      </c>
      <c r="F133" s="45">
        <v>195243</v>
      </c>
      <c r="G133" s="45">
        <v>171446</v>
      </c>
      <c r="H133" s="45">
        <v>169110</v>
      </c>
      <c r="I133" s="45">
        <v>150194</v>
      </c>
      <c r="J133" s="45">
        <v>233188</v>
      </c>
      <c r="K133" s="45">
        <v>127437</v>
      </c>
      <c r="L133" s="45">
        <v>207720</v>
      </c>
      <c r="M133" s="55">
        <v>153665</v>
      </c>
    </row>
    <row r="134" spans="1:13" x14ac:dyDescent="0.2">
      <c r="A134" s="56" t="s">
        <v>64</v>
      </c>
      <c r="B134" s="57">
        <v>322851024</v>
      </c>
      <c r="C134" s="46">
        <v>311193200</v>
      </c>
      <c r="D134" s="46">
        <v>285158288</v>
      </c>
      <c r="E134" s="46">
        <v>304258655</v>
      </c>
      <c r="F134" s="46">
        <v>314699522</v>
      </c>
      <c r="G134" s="46">
        <v>320772494</v>
      </c>
      <c r="H134" s="46">
        <v>322881238</v>
      </c>
      <c r="I134" s="46">
        <v>283329081</v>
      </c>
      <c r="J134" s="46">
        <v>341485677</v>
      </c>
      <c r="K134" s="46">
        <v>275020692</v>
      </c>
      <c r="L134" s="46">
        <v>334528998</v>
      </c>
      <c r="M134" s="58">
        <v>300959845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workbookViewId="0">
      <selection activeCell="E13" sqref="E13"/>
    </sheetView>
  </sheetViews>
  <sheetFormatPr defaultRowHeight="12.75" x14ac:dyDescent="0.2"/>
  <cols>
    <col min="1" max="1" width="15" customWidth="1"/>
    <col min="2" max="2" width="17.28515625" customWidth="1"/>
    <col min="3" max="3" width="14" bestFit="1" customWidth="1"/>
    <col min="4" max="4" width="15.42578125" bestFit="1" customWidth="1"/>
    <col min="5" max="5" width="16.85546875" bestFit="1" customWidth="1"/>
    <col min="6" max="13" width="10" bestFit="1" customWidth="1"/>
  </cols>
  <sheetData>
    <row r="2" spans="1:5" ht="15.75" x14ac:dyDescent="0.25">
      <c r="A2" s="29" t="s">
        <v>115</v>
      </c>
    </row>
    <row r="5" spans="1:5" x14ac:dyDescent="0.2">
      <c r="C5" s="59"/>
      <c r="D5" s="59"/>
    </row>
    <row r="6" spans="1:5" x14ac:dyDescent="0.2">
      <c r="B6" s="19" t="s">
        <v>135</v>
      </c>
    </row>
    <row r="7" spans="1:5" x14ac:dyDescent="0.2">
      <c r="B7" s="19" t="s">
        <v>114</v>
      </c>
      <c r="C7" t="s">
        <v>65</v>
      </c>
      <c r="D7" t="s">
        <v>116</v>
      </c>
      <c r="E7" t="s">
        <v>117</v>
      </c>
    </row>
    <row r="8" spans="1:5" x14ac:dyDescent="0.2">
      <c r="A8" t="s">
        <v>130</v>
      </c>
      <c r="B8" s="43">
        <f>'KWh by Tariff'!B134</f>
        <v>322851024</v>
      </c>
      <c r="C8" s="38">
        <v>2.725E-2</v>
      </c>
      <c r="D8" s="38">
        <v>-5.1200000000000004E-3</v>
      </c>
      <c r="E8" s="4">
        <f>B8*(C8+D8)</f>
        <v>7144693.1611200003</v>
      </c>
    </row>
    <row r="9" spans="1:5" x14ac:dyDescent="0.2">
      <c r="A9" t="s">
        <v>82</v>
      </c>
      <c r="B9" s="43">
        <f>'KWh by Tariff'!C134</f>
        <v>311193200</v>
      </c>
      <c r="C9" s="38">
        <v>2.725E-2</v>
      </c>
      <c r="D9" s="38">
        <v>-7.9000000000000001E-4</v>
      </c>
      <c r="E9" s="4">
        <f>B9*(C9+D9)</f>
        <v>8234172.0720000006</v>
      </c>
    </row>
    <row r="10" spans="1:5" x14ac:dyDescent="0.2">
      <c r="A10" t="s">
        <v>83</v>
      </c>
      <c r="B10" s="43">
        <f>'KWh by Tariff'!D134</f>
        <v>285158288</v>
      </c>
      <c r="C10" s="38">
        <v>2.725E-2</v>
      </c>
      <c r="D10" s="38">
        <v>3.4299999999999999E-3</v>
      </c>
      <c r="E10" s="4">
        <f t="shared" ref="E10:E19" si="0">B10*(C10+D10)</f>
        <v>8748656.2758399993</v>
      </c>
    </row>
    <row r="11" spans="1:5" x14ac:dyDescent="0.2">
      <c r="A11" s="27" t="s">
        <v>106</v>
      </c>
      <c r="B11" s="43">
        <f>'KWh by Tariff'!E134</f>
        <v>304258655</v>
      </c>
      <c r="C11" s="38">
        <v>2.725E-2</v>
      </c>
      <c r="D11" s="38">
        <v>2.5999999999999998E-4</v>
      </c>
      <c r="E11" s="4">
        <f t="shared" si="0"/>
        <v>8370155.5990500003</v>
      </c>
    </row>
    <row r="12" spans="1:5" x14ac:dyDescent="0.2">
      <c r="A12" s="27" t="s">
        <v>107</v>
      </c>
      <c r="B12" s="43">
        <f>'KWh by Tariff'!F134</f>
        <v>314699522</v>
      </c>
      <c r="C12" s="38">
        <v>2.725E-2</v>
      </c>
      <c r="D12" s="38">
        <v>8.8999999999999995E-4</v>
      </c>
      <c r="E12" s="4">
        <f t="shared" si="0"/>
        <v>8855644.5490799993</v>
      </c>
    </row>
    <row r="13" spans="1:5" x14ac:dyDescent="0.2">
      <c r="A13" s="27" t="s">
        <v>108</v>
      </c>
      <c r="B13" s="43">
        <f>'KWh by Tariff'!G134</f>
        <v>320772494</v>
      </c>
      <c r="C13" s="38">
        <v>2.725E-2</v>
      </c>
      <c r="D13" s="38">
        <v>-2.9999999999999997E-4</v>
      </c>
      <c r="E13" s="4">
        <f t="shared" si="0"/>
        <v>8644818.713299999</v>
      </c>
    </row>
    <row r="14" spans="1:5" x14ac:dyDescent="0.2">
      <c r="A14" s="27" t="s">
        <v>109</v>
      </c>
      <c r="B14" s="43">
        <f>'KWh by Tariff'!H134</f>
        <v>322881238</v>
      </c>
      <c r="C14" s="38">
        <v>2.725E-2</v>
      </c>
      <c r="D14" s="38">
        <v>-3.3700000000000002E-3</v>
      </c>
      <c r="E14" s="4">
        <f t="shared" si="0"/>
        <v>7710403.9634399991</v>
      </c>
    </row>
    <row r="15" spans="1:5" x14ac:dyDescent="0.2">
      <c r="A15" s="27" t="s">
        <v>110</v>
      </c>
      <c r="B15" s="43">
        <f>'KWh by Tariff'!I134</f>
        <v>283329081</v>
      </c>
      <c r="C15" s="38">
        <v>2.725E-2</v>
      </c>
      <c r="D15" s="38">
        <v>2.5999999999999998E-4</v>
      </c>
      <c r="E15" s="4">
        <f>B15*(C15+D15)</f>
        <v>7794383.0183100002</v>
      </c>
    </row>
    <row r="16" spans="1:5" x14ac:dyDescent="0.2">
      <c r="A16" s="27" t="s">
        <v>111</v>
      </c>
      <c r="B16" s="43">
        <f>'KWh by Tariff'!J134</f>
        <v>341485677</v>
      </c>
      <c r="C16" s="38">
        <v>2.725E-2</v>
      </c>
      <c r="D16" s="39">
        <v>2.7795794738027057E-3</v>
      </c>
      <c r="E16" s="4">
        <f t="shared" si="0"/>
        <v>10254671.27663682</v>
      </c>
    </row>
    <row r="17" spans="1:6" x14ac:dyDescent="0.2">
      <c r="A17" s="27" t="s">
        <v>112</v>
      </c>
      <c r="B17" s="43">
        <f>'KWh by Tariff'!K134</f>
        <v>275020692</v>
      </c>
      <c r="C17" s="38">
        <v>2.725E-2</v>
      </c>
      <c r="D17" s="39">
        <v>4.2317293800651704E-3</v>
      </c>
      <c r="E17" s="4">
        <f t="shared" si="0"/>
        <v>8658126.9994622543</v>
      </c>
    </row>
    <row r="18" spans="1:6" x14ac:dyDescent="0.2">
      <c r="A18" s="27" t="s">
        <v>113</v>
      </c>
      <c r="B18" s="43">
        <f>'KWh by Tariff'!L134</f>
        <v>334528998</v>
      </c>
      <c r="C18" s="38">
        <v>2.725E-2</v>
      </c>
      <c r="D18" s="38">
        <v>9.5499999999999995E-3</v>
      </c>
      <c r="E18" s="4">
        <f t="shared" si="0"/>
        <v>12310667.126399999</v>
      </c>
    </row>
    <row r="19" spans="1:6" x14ac:dyDescent="0.2">
      <c r="A19" s="27" t="s">
        <v>131</v>
      </c>
      <c r="B19" s="43">
        <f>'KWh by Tariff'!M134</f>
        <v>300959845</v>
      </c>
      <c r="C19" s="38">
        <v>2.725E-2</v>
      </c>
      <c r="D19" s="38">
        <v>6.4200000000000004E-3</v>
      </c>
      <c r="E19" s="30">
        <f t="shared" si="0"/>
        <v>10133317.981149999</v>
      </c>
    </row>
    <row r="20" spans="1:6" x14ac:dyDescent="0.2">
      <c r="B20" s="38"/>
      <c r="E20" s="31">
        <f>SUM(E8:E19)</f>
        <v>106859710.73578906</v>
      </c>
      <c r="F20" t="s">
        <v>118</v>
      </c>
    </row>
    <row r="23" spans="1:6" x14ac:dyDescent="0.2">
      <c r="E23" s="31"/>
    </row>
    <row r="24" spans="1:6" x14ac:dyDescent="0.2">
      <c r="E24" s="31"/>
    </row>
  </sheetData>
  <mergeCells count="1">
    <mergeCell ref="C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Tariff Revenues</vt:lpstr>
      <vt:lpstr>KWh by Tariff</vt:lpstr>
      <vt:lpstr>Fuel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C. Poland</dc:creator>
  <cp:lastModifiedBy>s290792</cp:lastModifiedBy>
  <cp:lastPrinted>2016-08-24T20:09:51Z</cp:lastPrinted>
  <dcterms:created xsi:type="dcterms:W3CDTF">2016-07-29T15:36:43Z</dcterms:created>
  <dcterms:modified xsi:type="dcterms:W3CDTF">2018-08-15T15:40:44Z</dcterms:modified>
</cp:coreProperties>
</file>