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6275" windowHeight="10035"/>
  </bookViews>
  <sheets>
    <sheet name="Summary" sheetId="1" r:id="rId1"/>
    <sheet name="VOM" sheetId="2" r:id="rId2"/>
    <sheet name="Start cost" sheetId="3" r:id="rId3"/>
  </sheets>
  <definedNames>
    <definedName name="_xlnm.Print_Area" localSheetId="0">Summary!$A$1:$H$32</definedName>
  </definedNames>
  <calcPr calcId="145621"/>
</workbook>
</file>

<file path=xl/calcChain.xml><?xml version="1.0" encoding="utf-8"?>
<calcChain xmlns="http://schemas.openxmlformats.org/spreadsheetml/2006/main">
  <c r="E6" i="1" l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H6" i="3"/>
  <c r="E4" i="3"/>
  <c r="D42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2" i="2" s="1"/>
  <c r="H42" i="2" s="1"/>
  <c r="H7" i="1" l="1"/>
  <c r="H8" i="1"/>
  <c r="H9" i="1"/>
  <c r="H10" i="1"/>
  <c r="H11" i="1"/>
  <c r="H12" i="1"/>
  <c r="H13" i="1"/>
  <c r="H14" i="1"/>
  <c r="H15" i="1"/>
  <c r="H16" i="1"/>
  <c r="H17" i="1"/>
  <c r="H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<sst xmlns="http://schemas.openxmlformats.org/spreadsheetml/2006/main" count="119" uniqueCount="48">
  <si>
    <t xml:space="preserve"> Firm Reservation Rate, per Big Sandy Agreement ($.20/MMBtu)</t>
  </si>
  <si>
    <t xml:space="preserve"> Firm Surcharges, as stated in TCO tariff ($.0545/MMBtu)</t>
  </si>
  <si>
    <t xml:space="preserve"> Firm Transportation Commodity Rate ($0.0104/MMBtu)</t>
  </si>
  <si>
    <t>Transportation Retainage, as stated in TCO tariff (1.893% or ~$0.058 on $3 gas)</t>
  </si>
  <si>
    <t>Park and Lend Rate, as stated in the TCO tariff ($0.1939 winter and $0.1327 summer)</t>
  </si>
  <si>
    <t xml:space="preserve"> FERC Annual Charge Adjustment (ACA) ($0.0013/MMbtu)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</si>
  <si>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</si>
  <si>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</si>
  <si>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</si>
  <si>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</si>
  <si>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</si>
  <si>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</si>
  <si>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</si>
  <si>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</si>
  <si>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</si>
  <si>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</si>
  <si>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</si>
  <si>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</si>
  <si>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$/MMBtu</t>
  </si>
  <si>
    <t>Heat Rate</t>
  </si>
  <si>
    <t>Variable O&amp;M $/MWh</t>
  </si>
  <si>
    <t xml:space="preserve">Ceredo Combustion Turbines </t>
  </si>
  <si>
    <t>Historical Variable O&amp;M Costs</t>
  </si>
  <si>
    <t>Year</t>
  </si>
  <si>
    <t>Month</t>
  </si>
  <si>
    <t>Unitname</t>
  </si>
  <si>
    <t>MWH</t>
  </si>
  <si>
    <t>Total Accounting Rate</t>
  </si>
  <si>
    <t>Fuel Rate 151</t>
  </si>
  <si>
    <t>Handling Rate 152</t>
  </si>
  <si>
    <t>O&amp;M Cost / MWH</t>
  </si>
  <si>
    <t>VOM Cost</t>
  </si>
  <si>
    <t xml:space="preserve">Ceredo </t>
  </si>
  <si>
    <t>Avg VOM $/MWh</t>
  </si>
  <si>
    <t>Ceredo 1</t>
  </si>
  <si>
    <t>Date</t>
  </si>
  <si>
    <t>Start Cost</t>
  </si>
  <si>
    <t>Avg</t>
  </si>
  <si>
    <t>use</t>
  </si>
  <si>
    <t>min run</t>
  </si>
  <si>
    <t>MW</t>
  </si>
  <si>
    <t>$/MWh start cost</t>
  </si>
  <si>
    <t>Calculation of Proposed Peaking Unit Equivalent Cost Calculation Adjustment</t>
  </si>
  <si>
    <t>Firm Gas Adjustment Calculation</t>
  </si>
  <si>
    <t xml:space="preserve">Startup Costs $/MWh </t>
  </si>
  <si>
    <t xml:space="preserve">$/MWh </t>
  </si>
  <si>
    <t>Total $/MWh Adjustment</t>
  </si>
  <si>
    <t>Proposed new Peaking Unit Equivalent cost calculation = (Daily Gas Price * Heat Rate/1000) + Total $/MWh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</si>
</sst>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44" fontId="0" fillId="0" borderId="0" xfId="0" applyNumberFormat="1"/>
    <xf numFmtId="49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4" fillId="3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165" fontId="0" fillId="0" borderId="0" xfId="0" applyNumberFormat="1"/>
    <xf numFmtId="2" fontId="0" fillId="0" borderId="2" xfId="0" applyNumberFormat="1" applyBorder="1"/>
    <xf numFmtId="0" fontId="0" fillId="0" borderId="3" xfId="0" applyBorder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4" fontId="2" fillId="4" borderId="6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44" fontId="1" fillId="0" borderId="0" xfId="2" applyFont="1"/>
    <xf numFmtId="44" fontId="0" fillId="0" borderId="0" xfId="2" applyNumberFormat="1" applyFont="1"/>
    <xf numFmtId="0" fontId="5" fillId="0" borderId="0" xfId="0" applyFont="1"/>
    <xf numFmtId="0" fontId="0" fillId="0" borderId="7" xfId="0" applyBorder="1" applyAlignment="1">
      <alignment horizontal="center"/>
    </xf>
    <xf numFmtId="0" fontId="2" fillId="0" borderId="0" xfId="0" applyFont="1"/>
    <xf numFmtId="0" fontId="0" fillId="0" borderId="7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G16" sqref="G16"/>
    </sheetView>
  </sheetViews>
  <sheetFormatPr defaultRowHeight="15" x14ac:dyDescent="0.25"/>
  <cols>
    <col min="1" max="1" width="5.85546875" customWidth="1"/>
    <col min="2" max="2" width="14.5703125" customWidth="1"/>
    <col min="3" max="3" width="11.140625" customWidth="1"/>
    <col min="4" max="4" width="10.28515625" customWidth="1"/>
    <col min="5" max="5" width="18.7109375" bestFit="1" customWidth="1"/>
    <col min="6" max="6" width="19.85546875" bestFit="1" customWidth="1"/>
    <col min="7" max="7" width="20.7109375" bestFit="1" customWidth="1"/>
    <col min="8" max="8" width="23.7109375" bestFit="1" customWidth="1"/>
  </cols>
  <sheetData>
    <row r="1" spans="1:8" ht="15.75" x14ac:dyDescent="0.25">
      <c r="A1" s="22"/>
    </row>
    <row r="2" spans="1:8" ht="15.75" x14ac:dyDescent="0.25">
      <c r="A2" s="22" t="s">
        <v>42</v>
      </c>
    </row>
    <row r="4" spans="1:8" x14ac:dyDescent="0.25">
      <c r="C4" s="25" t="s">
        <v>43</v>
      </c>
      <c r="D4" s="25"/>
      <c r="E4" s="25"/>
    </row>
    <row r="5" spans="1:8" s="7" customFormat="1" x14ac:dyDescent="0.25">
      <c r="B5" s="23"/>
      <c r="C5" s="23" t="s">
        <v>18</v>
      </c>
      <c r="D5" s="23" t="s">
        <v>19</v>
      </c>
      <c r="E5" s="23" t="s">
        <v>45</v>
      </c>
      <c r="F5" s="23" t="s">
        <v>44</v>
      </c>
      <c r="G5" s="23" t="s">
        <v>20</v>
      </c>
      <c r="H5" s="23" t="s">
        <v>46</v>
      </c>
    </row>
    <row r="6" spans="1:8" x14ac:dyDescent="0.25">
      <c r="B6" s="1" t="s">
        <v>6</v>
      </c>
      <c r="C6" s="3">
        <v>0.5181</v>
      </c>
      <c r="D6" s="4">
        <v>10400</v>
      </c>
      <c r="E6" s="2">
        <f>C6*D6/1000</f>
        <v>5.3882399999999997</v>
      </c>
      <c r="F6" s="21">
        <f>'Start cost'!H6</f>
        <v>30</v>
      </c>
      <c r="G6" s="21">
        <v>3.48</v>
      </c>
      <c r="H6" s="5">
        <f>G6+F6+E6</f>
        <v>38.86824</v>
      </c>
    </row>
    <row r="7" spans="1:8" x14ac:dyDescent="0.25">
      <c r="B7" s="1" t="s">
        <v>7</v>
      </c>
      <c r="C7" s="3">
        <v>0.5181</v>
      </c>
      <c r="D7" s="4">
        <v>10400</v>
      </c>
      <c r="E7" s="2">
        <f t="shared" ref="E7:E17" si="0">C7*D7/1000</f>
        <v>5.3882399999999997</v>
      </c>
      <c r="F7" s="21">
        <f>F6</f>
        <v>30</v>
      </c>
      <c r="G7" s="21">
        <v>3.48</v>
      </c>
      <c r="H7" s="5">
        <f t="shared" ref="H7:H17" si="1">G7+F7+E7</f>
        <v>38.86824</v>
      </c>
    </row>
    <row r="8" spans="1:8" x14ac:dyDescent="0.25">
      <c r="B8" s="1" t="s">
        <v>8</v>
      </c>
      <c r="C8" s="3">
        <v>0.5181</v>
      </c>
      <c r="D8" s="4">
        <v>10400</v>
      </c>
      <c r="E8" s="2">
        <f t="shared" si="0"/>
        <v>5.3882399999999997</v>
      </c>
      <c r="F8" s="21">
        <f t="shared" ref="F8:F17" si="2">F7</f>
        <v>30</v>
      </c>
      <c r="G8" s="21">
        <v>3.48</v>
      </c>
      <c r="H8" s="5">
        <f t="shared" si="1"/>
        <v>38.86824</v>
      </c>
    </row>
    <row r="9" spans="1:8" x14ac:dyDescent="0.25">
      <c r="B9" s="1" t="s">
        <v>9</v>
      </c>
      <c r="C9" s="3">
        <v>0.45689999999999997</v>
      </c>
      <c r="D9" s="4">
        <v>10400</v>
      </c>
      <c r="E9" s="2">
        <f t="shared" si="0"/>
        <v>4.7517599999999991</v>
      </c>
      <c r="F9" s="21">
        <f t="shared" si="2"/>
        <v>30</v>
      </c>
      <c r="G9" s="21">
        <v>3.48</v>
      </c>
      <c r="H9" s="5">
        <f t="shared" si="1"/>
        <v>38.231759999999994</v>
      </c>
    </row>
    <row r="10" spans="1:8" x14ac:dyDescent="0.25">
      <c r="B10" s="1" t="s">
        <v>10</v>
      </c>
      <c r="C10" s="3">
        <v>0.45689999999999997</v>
      </c>
      <c r="D10" s="4">
        <v>10400</v>
      </c>
      <c r="E10" s="2">
        <f t="shared" si="0"/>
        <v>4.7517599999999991</v>
      </c>
      <c r="F10" s="21">
        <f t="shared" si="2"/>
        <v>30</v>
      </c>
      <c r="G10" s="21">
        <v>3.48</v>
      </c>
      <c r="H10" s="5">
        <f t="shared" si="1"/>
        <v>38.231759999999994</v>
      </c>
    </row>
    <row r="11" spans="1:8" x14ac:dyDescent="0.25">
      <c r="B11" s="1" t="s">
        <v>11</v>
      </c>
      <c r="C11" s="3">
        <v>0.45689999999999997</v>
      </c>
      <c r="D11" s="4">
        <v>10800</v>
      </c>
      <c r="E11" s="2">
        <f t="shared" si="0"/>
        <v>4.9345199999999991</v>
      </c>
      <c r="F11" s="21">
        <f t="shared" si="2"/>
        <v>30</v>
      </c>
      <c r="G11" s="21">
        <v>3.48</v>
      </c>
      <c r="H11" s="5">
        <f t="shared" si="1"/>
        <v>38.414519999999996</v>
      </c>
    </row>
    <row r="12" spans="1:8" x14ac:dyDescent="0.25">
      <c r="B12" s="1" t="s">
        <v>12</v>
      </c>
      <c r="C12" s="3">
        <v>0.45689999999999997</v>
      </c>
      <c r="D12" s="4">
        <v>10800</v>
      </c>
      <c r="E12" s="2">
        <f t="shared" si="0"/>
        <v>4.9345199999999991</v>
      </c>
      <c r="F12" s="21">
        <f t="shared" si="2"/>
        <v>30</v>
      </c>
      <c r="G12" s="21">
        <v>3.48</v>
      </c>
      <c r="H12" s="5">
        <f t="shared" si="1"/>
        <v>38.414519999999996</v>
      </c>
    </row>
    <row r="13" spans="1:8" x14ac:dyDescent="0.25">
      <c r="B13" s="1" t="s">
        <v>13</v>
      </c>
      <c r="C13" s="3">
        <v>0.45689999999999997</v>
      </c>
      <c r="D13" s="4">
        <v>10800</v>
      </c>
      <c r="E13" s="2">
        <f t="shared" si="0"/>
        <v>4.9345199999999991</v>
      </c>
      <c r="F13" s="21">
        <f t="shared" si="2"/>
        <v>30</v>
      </c>
      <c r="G13" s="21">
        <v>3.48</v>
      </c>
      <c r="H13" s="5">
        <f t="shared" si="1"/>
        <v>38.414519999999996</v>
      </c>
    </row>
    <row r="14" spans="1:8" x14ac:dyDescent="0.25">
      <c r="B14" s="1" t="s">
        <v>14</v>
      </c>
      <c r="C14" s="3">
        <v>0.45689999999999997</v>
      </c>
      <c r="D14" s="4">
        <v>10400</v>
      </c>
      <c r="E14" s="2">
        <f t="shared" si="0"/>
        <v>4.7517599999999991</v>
      </c>
      <c r="F14" s="21">
        <f t="shared" si="2"/>
        <v>30</v>
      </c>
      <c r="G14" s="21">
        <v>3.48</v>
      </c>
      <c r="H14" s="5">
        <f t="shared" si="1"/>
        <v>38.231759999999994</v>
      </c>
    </row>
    <row r="15" spans="1:8" x14ac:dyDescent="0.25">
      <c r="B15" s="1" t="s">
        <v>15</v>
      </c>
      <c r="C15" s="3">
        <v>0.45689999999999997</v>
      </c>
      <c r="D15" s="4">
        <v>10400</v>
      </c>
      <c r="E15" s="2">
        <f t="shared" si="0"/>
        <v>4.7517599999999991</v>
      </c>
      <c r="F15" s="21">
        <f t="shared" si="2"/>
        <v>30</v>
      </c>
      <c r="G15" s="21">
        <v>3.48</v>
      </c>
      <c r="H15" s="5">
        <f t="shared" si="1"/>
        <v>38.231759999999994</v>
      </c>
    </row>
    <row r="16" spans="1:8" x14ac:dyDescent="0.25">
      <c r="B16" s="1" t="s">
        <v>16</v>
      </c>
      <c r="C16" s="3">
        <v>0.5181</v>
      </c>
      <c r="D16" s="4">
        <v>10400</v>
      </c>
      <c r="E16" s="2">
        <f t="shared" si="0"/>
        <v>5.3882399999999997</v>
      </c>
      <c r="F16" s="21">
        <f t="shared" si="2"/>
        <v>30</v>
      </c>
      <c r="G16" s="21">
        <v>3.48</v>
      </c>
      <c r="H16" s="5">
        <f t="shared" si="1"/>
        <v>38.86824</v>
      </c>
    </row>
    <row r="17" spans="2:8" x14ac:dyDescent="0.25">
      <c r="B17" s="1" t="s">
        <v>17</v>
      </c>
      <c r="C17" s="3">
        <v>0.5181</v>
      </c>
      <c r="D17" s="4">
        <v>10400</v>
      </c>
      <c r="E17" s="2">
        <f t="shared" si="0"/>
        <v>5.3882399999999997</v>
      </c>
      <c r="F17" s="21">
        <f t="shared" si="2"/>
        <v>30</v>
      </c>
      <c r="G17" s="21">
        <v>3.48</v>
      </c>
      <c r="H17" s="5">
        <f t="shared" si="1"/>
        <v>38.86824</v>
      </c>
    </row>
    <row r="19" spans="2:8" x14ac:dyDescent="0.25">
      <c r="B19" s="24" t="s">
        <v>47</v>
      </c>
    </row>
    <row r="21" spans="2:8" x14ac:dyDescent="0.25">
      <c r="B21" t="s">
        <v>0</v>
      </c>
    </row>
    <row r="22" spans="2:8" x14ac:dyDescent="0.25">
      <c r="B22" t="s">
        <v>1</v>
      </c>
    </row>
    <row r="23" spans="2:8" x14ac:dyDescent="0.25">
      <c r="B23" t="s">
        <v>2</v>
      </c>
    </row>
    <row r="24" spans="2:8" x14ac:dyDescent="0.25">
      <c r="B24" t="s">
        <v>3</v>
      </c>
    </row>
    <row r="25" spans="2:8" x14ac:dyDescent="0.25">
      <c r="B25" t="s">
        <v>4</v>
      </c>
    </row>
    <row r="26" spans="2:8" x14ac:dyDescent="0.25">
      <c r="B26" t="s">
        <v>5</v>
      </c>
    </row>
  </sheetData>
  <mergeCells count="1">
    <mergeCell ref="C4:E4"/>
  </mergeCells>
  <pageMargins left="0.7" right="0.7" top="0.75" bottom="0.75" header="0.3" footer="0.3"/>
  <pageSetup scale="72" orientation="portrait" r:id="rId1"/>
  <headerFooter>
    <oddHeader>&amp;RExhibit AEV 8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E27" sqref="E27"/>
    </sheetView>
  </sheetViews>
  <sheetFormatPr defaultRowHeight="15" x14ac:dyDescent="0.25"/>
  <cols>
    <col min="2" max="2" width="11.28515625" customWidth="1"/>
    <col min="3" max="3" width="12.140625" customWidth="1"/>
    <col min="4" max="6" width="13" customWidth="1"/>
    <col min="7" max="7" width="14.42578125" customWidth="1"/>
    <col min="8" max="8" width="16" customWidth="1"/>
    <col min="9" max="9" width="12.42578125" customWidth="1"/>
  </cols>
  <sheetData>
    <row r="1" spans="1:9" x14ac:dyDescent="0.25">
      <c r="A1" t="s">
        <v>21</v>
      </c>
    </row>
    <row r="2" spans="1:9" x14ac:dyDescent="0.25">
      <c r="A2" t="s">
        <v>22</v>
      </c>
    </row>
    <row r="4" spans="1:9" ht="36.75" x14ac:dyDescent="0.25">
      <c r="A4" s="6" t="s">
        <v>23</v>
      </c>
      <c r="B4" s="6" t="s">
        <v>24</v>
      </c>
      <c r="C4" s="6" t="s">
        <v>25</v>
      </c>
      <c r="D4" s="6" t="s">
        <v>26</v>
      </c>
      <c r="E4" s="6" t="s">
        <v>27</v>
      </c>
      <c r="F4" s="6" t="s">
        <v>28</v>
      </c>
      <c r="G4" s="6" t="s">
        <v>29</v>
      </c>
      <c r="H4" s="6" t="s">
        <v>30</v>
      </c>
      <c r="I4" s="6" t="s">
        <v>31</v>
      </c>
    </row>
    <row r="5" spans="1:9" x14ac:dyDescent="0.25">
      <c r="A5" s="7">
        <v>2013</v>
      </c>
      <c r="B5" t="s">
        <v>6</v>
      </c>
      <c r="C5" s="8" t="s">
        <v>32</v>
      </c>
      <c r="D5" s="9">
        <v>1223.9985455290043</v>
      </c>
      <c r="E5" s="10">
        <v>65.278276099149707</v>
      </c>
      <c r="F5" s="10">
        <v>13.618859320454149</v>
      </c>
      <c r="G5" s="10">
        <v>0.45336410082102552</v>
      </c>
      <c r="H5" s="11">
        <v>6.45</v>
      </c>
      <c r="I5" s="4">
        <f>H5*D5</f>
        <v>7894.7906186620785</v>
      </c>
    </row>
    <row r="6" spans="1:9" x14ac:dyDescent="0.25">
      <c r="A6" s="7">
        <v>2013</v>
      </c>
      <c r="B6" t="s">
        <v>7</v>
      </c>
      <c r="C6" s="8" t="s">
        <v>32</v>
      </c>
      <c r="D6" s="9">
        <v>306.00085317396599</v>
      </c>
      <c r="E6" s="10">
        <v>66.917895122202708</v>
      </c>
      <c r="F6" s="10">
        <v>15.561570991087454</v>
      </c>
      <c r="G6" s="10">
        <v>2.0588079852242678</v>
      </c>
      <c r="H6" s="11">
        <v>5.92</v>
      </c>
      <c r="I6" s="4">
        <f t="shared" ref="I6:I40" si="0">H6*D6</f>
        <v>1811.5250507898786</v>
      </c>
    </row>
    <row r="7" spans="1:9" x14ac:dyDescent="0.25">
      <c r="A7" s="7">
        <v>2013</v>
      </c>
      <c r="B7" t="s">
        <v>8</v>
      </c>
      <c r="C7" s="8" t="s">
        <v>32</v>
      </c>
      <c r="D7" s="9">
        <v>727.99892109729547</v>
      </c>
      <c r="E7" s="10">
        <v>66.41877837829621</v>
      </c>
      <c r="F7" s="10">
        <v>16.828659555613065</v>
      </c>
      <c r="G7" s="10">
        <v>1.8367142604889874</v>
      </c>
      <c r="H7" s="11">
        <v>8.94</v>
      </c>
      <c r="I7" s="4">
        <f t="shared" si="0"/>
        <v>6508.3103546098209</v>
      </c>
    </row>
    <row r="8" spans="1:9" x14ac:dyDescent="0.25">
      <c r="A8" s="7">
        <v>2013</v>
      </c>
      <c r="B8" t="s">
        <v>9</v>
      </c>
      <c r="C8" s="8" t="s">
        <v>32</v>
      </c>
      <c r="D8" s="9">
        <v>0</v>
      </c>
      <c r="E8" s="9">
        <v>0</v>
      </c>
      <c r="F8" s="9">
        <v>0</v>
      </c>
      <c r="G8" s="9">
        <v>0</v>
      </c>
      <c r="H8" s="11">
        <v>0</v>
      </c>
      <c r="I8" s="4">
        <f t="shared" si="0"/>
        <v>0</v>
      </c>
    </row>
    <row r="9" spans="1:9" x14ac:dyDescent="0.25">
      <c r="A9" s="7">
        <v>2013</v>
      </c>
      <c r="B9" t="s">
        <v>10</v>
      </c>
      <c r="C9" s="8" t="s">
        <v>32</v>
      </c>
      <c r="D9" s="9">
        <v>662.00018233065987</v>
      </c>
      <c r="E9" s="10">
        <v>74.826931052501934</v>
      </c>
      <c r="F9" s="10">
        <v>15.228168011235766</v>
      </c>
      <c r="G9" s="10">
        <v>3.9001847263999174</v>
      </c>
      <c r="H9" s="11">
        <v>7.17</v>
      </c>
      <c r="I9" s="4">
        <f t="shared" si="0"/>
        <v>4746.5413073108311</v>
      </c>
    </row>
    <row r="10" spans="1:9" x14ac:dyDescent="0.25">
      <c r="A10" s="7">
        <v>2013</v>
      </c>
      <c r="B10" t="s">
        <v>11</v>
      </c>
      <c r="C10" s="8" t="s">
        <v>32</v>
      </c>
      <c r="D10" s="9">
        <v>85.999742398608305</v>
      </c>
      <c r="E10" s="10">
        <v>116.03813827425476</v>
      </c>
      <c r="F10" s="10">
        <v>12.732619534191999</v>
      </c>
      <c r="G10" s="10">
        <v>6.1125648209907535</v>
      </c>
      <c r="H10" s="11">
        <v>40.354999999999997</v>
      </c>
      <c r="I10" s="4">
        <f t="shared" si="0"/>
        <v>3470.5196044958379</v>
      </c>
    </row>
    <row r="11" spans="1:9" x14ac:dyDescent="0.25">
      <c r="A11" s="7">
        <v>2013</v>
      </c>
      <c r="B11" t="s">
        <v>12</v>
      </c>
      <c r="C11" s="8" t="s">
        <v>32</v>
      </c>
      <c r="D11" s="9">
        <v>2982.9952347929961</v>
      </c>
      <c r="E11" s="10">
        <v>59.181076771733636</v>
      </c>
      <c r="F11" s="10">
        <v>15.245417582155763</v>
      </c>
      <c r="G11" s="10">
        <v>0.27005004587474679</v>
      </c>
      <c r="H11" s="11">
        <v>1.3</v>
      </c>
      <c r="I11" s="4">
        <f t="shared" si="0"/>
        <v>3877.8938052308949</v>
      </c>
    </row>
    <row r="12" spans="1:9" x14ac:dyDescent="0.25">
      <c r="A12" s="7">
        <v>2013</v>
      </c>
      <c r="B12" t="s">
        <v>13</v>
      </c>
      <c r="C12" s="8" t="s">
        <v>32</v>
      </c>
      <c r="D12" s="9">
        <v>0</v>
      </c>
      <c r="E12" s="9">
        <v>0</v>
      </c>
      <c r="F12" s="9">
        <v>0</v>
      </c>
      <c r="G12" s="9">
        <v>0</v>
      </c>
      <c r="H12" s="11">
        <v>0</v>
      </c>
      <c r="I12" s="4">
        <f t="shared" si="0"/>
        <v>0</v>
      </c>
    </row>
    <row r="13" spans="1:9" x14ac:dyDescent="0.25">
      <c r="A13" s="7">
        <v>2013</v>
      </c>
      <c r="B13" t="s">
        <v>14</v>
      </c>
      <c r="C13" s="8" t="s">
        <v>32</v>
      </c>
      <c r="D13" s="9">
        <v>645.00160911230114</v>
      </c>
      <c r="E13" s="10">
        <v>54.674258950352531</v>
      </c>
      <c r="F13" s="10">
        <v>13.787343898628427</v>
      </c>
      <c r="G13" s="10">
        <v>1.3598679253020061</v>
      </c>
      <c r="H13" s="11">
        <v>6.71</v>
      </c>
      <c r="I13" s="4">
        <f t="shared" si="0"/>
        <v>4327.9607971435407</v>
      </c>
    </row>
    <row r="14" spans="1:9" x14ac:dyDescent="0.25">
      <c r="A14" s="7">
        <v>2013</v>
      </c>
      <c r="B14" t="s">
        <v>15</v>
      </c>
      <c r="C14" s="8" t="s">
        <v>32</v>
      </c>
      <c r="D14" s="9">
        <v>0</v>
      </c>
      <c r="E14" s="9">
        <v>0</v>
      </c>
      <c r="F14" s="9">
        <v>0</v>
      </c>
      <c r="G14" s="9">
        <v>0</v>
      </c>
      <c r="H14" s="11">
        <v>0</v>
      </c>
      <c r="I14" s="4">
        <f t="shared" si="0"/>
        <v>0</v>
      </c>
    </row>
    <row r="15" spans="1:9" x14ac:dyDescent="0.25">
      <c r="A15" s="7">
        <v>2013</v>
      </c>
      <c r="B15" t="s">
        <v>16</v>
      </c>
      <c r="C15" s="8" t="s">
        <v>32</v>
      </c>
      <c r="D15" s="9">
        <v>99.999431861790413</v>
      </c>
      <c r="E15" s="10">
        <v>184.65836911475213</v>
      </c>
      <c r="F15" s="10">
        <v>24.788830834819684</v>
      </c>
      <c r="G15" s="10">
        <v>8.0426956936273175</v>
      </c>
      <c r="H15" s="11">
        <v>9.3050528655607501</v>
      </c>
      <c r="I15" s="4">
        <f t="shared" si="0"/>
        <v>930.49999999999989</v>
      </c>
    </row>
    <row r="16" spans="1:9" x14ac:dyDescent="0.25">
      <c r="A16" s="7">
        <v>2013</v>
      </c>
      <c r="B16" t="s">
        <v>17</v>
      </c>
      <c r="C16" s="8" t="s">
        <v>32</v>
      </c>
      <c r="D16" s="9">
        <v>696.99863791941448</v>
      </c>
      <c r="E16" s="10">
        <v>69.968405025259841</v>
      </c>
      <c r="F16" s="10">
        <v>16.244485116639598</v>
      </c>
      <c r="G16" s="10">
        <v>2.1607617548517015</v>
      </c>
      <c r="H16" s="11">
        <v>7.5100146761050022</v>
      </c>
      <c r="I16" s="4">
        <f t="shared" si="0"/>
        <v>5234.4699999999993</v>
      </c>
    </row>
    <row r="17" spans="1:9" x14ac:dyDescent="0.25">
      <c r="A17" s="7">
        <v>2014</v>
      </c>
      <c r="B17" t="s">
        <v>6</v>
      </c>
      <c r="C17" s="8" t="s">
        <v>32</v>
      </c>
      <c r="D17" s="9">
        <v>11707.00225110859</v>
      </c>
      <c r="E17" s="10">
        <v>27.353805708004888</v>
      </c>
      <c r="F17" s="10">
        <v>27.237301673005572</v>
      </c>
      <c r="G17" s="10">
        <v>0.11650403499929657</v>
      </c>
      <c r="H17" s="11">
        <v>0.72</v>
      </c>
      <c r="I17" s="4">
        <f t="shared" si="0"/>
        <v>8429.0416207981852</v>
      </c>
    </row>
    <row r="18" spans="1:9" x14ac:dyDescent="0.25">
      <c r="A18" s="7">
        <v>2014</v>
      </c>
      <c r="B18" t="s">
        <v>7</v>
      </c>
      <c r="C18" s="8" t="s">
        <v>32</v>
      </c>
      <c r="D18" s="9">
        <v>8880.0025181153342</v>
      </c>
      <c r="E18" s="10">
        <v>33.81372836183921</v>
      </c>
      <c r="F18" s="10">
        <v>33.615904093612208</v>
      </c>
      <c r="G18" s="10">
        <v>0.19782426822699065</v>
      </c>
      <c r="H18" s="11">
        <v>1.1000000000000001</v>
      </c>
      <c r="I18" s="4">
        <f t="shared" si="0"/>
        <v>9768.0027699268685</v>
      </c>
    </row>
    <row r="19" spans="1:9" x14ac:dyDescent="0.25">
      <c r="A19" s="7">
        <v>2014</v>
      </c>
      <c r="B19" t="s">
        <v>8</v>
      </c>
      <c r="C19" s="8" t="s">
        <v>32</v>
      </c>
      <c r="D19" s="9">
        <v>6410.9985825904778</v>
      </c>
      <c r="E19" s="10">
        <v>28.580660818983123</v>
      </c>
      <c r="F19" s="10">
        <v>28.328146334828336</v>
      </c>
      <c r="G19" s="10">
        <v>0.25251448415480177</v>
      </c>
      <c r="H19" s="11">
        <v>0.81</v>
      </c>
      <c r="I19" s="4">
        <f t="shared" si="0"/>
        <v>5192.9088518982871</v>
      </c>
    </row>
    <row r="20" spans="1:9" x14ac:dyDescent="0.25">
      <c r="A20" s="7">
        <v>2014</v>
      </c>
      <c r="B20" t="s">
        <v>9</v>
      </c>
      <c r="C20" s="8" t="s">
        <v>32</v>
      </c>
      <c r="D20" s="9">
        <v>510.00115790185095</v>
      </c>
      <c r="E20" s="10">
        <v>21.759229029310653</v>
      </c>
      <c r="F20" s="10">
        <v>19.476879309187051</v>
      </c>
      <c r="G20" s="10">
        <v>2.2823497201235972</v>
      </c>
      <c r="H20" s="11">
        <v>23.614999999999998</v>
      </c>
      <c r="I20" s="4">
        <f t="shared" si="0"/>
        <v>12043.677343852209</v>
      </c>
    </row>
    <row r="21" spans="1:9" x14ac:dyDescent="0.25">
      <c r="A21" s="7">
        <v>2014</v>
      </c>
      <c r="B21" t="s">
        <v>10</v>
      </c>
      <c r="C21" s="8" t="s">
        <v>32</v>
      </c>
      <c r="D21" s="9">
        <v>876.00059801872044</v>
      </c>
      <c r="E21" s="10">
        <v>18.614606013832336</v>
      </c>
      <c r="F21" s="10">
        <v>17.378713021922692</v>
      </c>
      <c r="G21" s="10">
        <v>1.2358929919096511</v>
      </c>
      <c r="H21" s="11">
        <v>5.07</v>
      </c>
      <c r="I21" s="4">
        <f t="shared" si="0"/>
        <v>4441.3230319549129</v>
      </c>
    </row>
    <row r="22" spans="1:9" x14ac:dyDescent="0.25">
      <c r="A22" s="7">
        <v>2014</v>
      </c>
      <c r="B22" t="s">
        <v>11</v>
      </c>
      <c r="C22" s="8" t="s">
        <v>32</v>
      </c>
      <c r="D22" s="9">
        <v>87.999577587756278</v>
      </c>
      <c r="E22" s="9">
        <v>2223.1039999999998</v>
      </c>
      <c r="F22" s="9">
        <v>1066.575</v>
      </c>
      <c r="G22" s="9">
        <v>1156.529</v>
      </c>
      <c r="H22" s="11">
        <v>137.07499999999999</v>
      </c>
      <c r="I22" s="4">
        <f t="shared" si="0"/>
        <v>12062.542097841691</v>
      </c>
    </row>
    <row r="23" spans="1:9" x14ac:dyDescent="0.25">
      <c r="A23" s="7">
        <v>2014</v>
      </c>
      <c r="B23" t="s">
        <v>12</v>
      </c>
      <c r="C23" s="8" t="s">
        <v>32</v>
      </c>
      <c r="D23" s="9">
        <v>154.99915980138061</v>
      </c>
      <c r="E23" s="9">
        <v>2744.0960000000005</v>
      </c>
      <c r="F23" s="9">
        <v>2057.3829999999998</v>
      </c>
      <c r="G23" s="9">
        <v>686.71299999999997</v>
      </c>
      <c r="H23" s="11">
        <v>49.895000000000003</v>
      </c>
      <c r="I23" s="4">
        <f t="shared" si="0"/>
        <v>7733.683078289886</v>
      </c>
    </row>
    <row r="24" spans="1:9" x14ac:dyDescent="0.25">
      <c r="A24" s="7">
        <v>2014</v>
      </c>
      <c r="B24" t="s">
        <v>13</v>
      </c>
      <c r="C24" s="8" t="s">
        <v>32</v>
      </c>
      <c r="D24" s="9">
        <v>366</v>
      </c>
      <c r="E24" s="9">
        <v>6402.0539999999992</v>
      </c>
      <c r="F24" s="9">
        <v>5545.1109999999999</v>
      </c>
      <c r="G24" s="9">
        <v>856.94299999999998</v>
      </c>
      <c r="H24" s="11">
        <v>25.06</v>
      </c>
      <c r="I24" s="4">
        <f t="shared" si="0"/>
        <v>9171.9599999999991</v>
      </c>
    </row>
    <row r="25" spans="1:9" x14ac:dyDescent="0.25">
      <c r="A25" s="7">
        <v>2014</v>
      </c>
      <c r="B25" t="s">
        <v>14</v>
      </c>
      <c r="C25" s="8" t="s">
        <v>32</v>
      </c>
      <c r="D25" s="9">
        <v>70</v>
      </c>
      <c r="E25" s="9">
        <v>567.34500000000003</v>
      </c>
      <c r="F25" s="9">
        <v>567.32600000000002</v>
      </c>
      <c r="G25" s="9">
        <v>0</v>
      </c>
      <c r="H25" s="11">
        <v>246.72</v>
      </c>
      <c r="I25" s="4">
        <f t="shared" si="0"/>
        <v>17270.400000000001</v>
      </c>
    </row>
    <row r="26" spans="1:9" x14ac:dyDescent="0.25">
      <c r="A26" s="7">
        <v>2014</v>
      </c>
      <c r="B26" t="s">
        <v>15</v>
      </c>
      <c r="C26" s="8" t="s">
        <v>32</v>
      </c>
      <c r="D26" s="9">
        <v>501</v>
      </c>
      <c r="E26" s="9">
        <v>7128.768</v>
      </c>
      <c r="F26" s="9">
        <v>7366.8470000000007</v>
      </c>
      <c r="G26" s="9">
        <v>-238.07900000000001</v>
      </c>
      <c r="H26" s="11">
        <v>26.024999999999999</v>
      </c>
      <c r="I26" s="4">
        <f t="shared" si="0"/>
        <v>13038.525</v>
      </c>
    </row>
    <row r="27" spans="1:9" x14ac:dyDescent="0.25">
      <c r="A27" s="7">
        <v>2014</v>
      </c>
      <c r="B27" t="s">
        <v>16</v>
      </c>
      <c r="C27" s="8" t="s">
        <v>32</v>
      </c>
      <c r="D27" s="9">
        <v>0</v>
      </c>
      <c r="E27" s="9">
        <v>0</v>
      </c>
      <c r="F27" s="9">
        <v>0</v>
      </c>
      <c r="G27" s="9">
        <v>0</v>
      </c>
      <c r="H27" s="11">
        <v>0</v>
      </c>
      <c r="I27" s="4">
        <f t="shared" si="0"/>
        <v>0</v>
      </c>
    </row>
    <row r="28" spans="1:9" x14ac:dyDescent="0.25">
      <c r="A28" s="7">
        <v>2014</v>
      </c>
      <c r="B28" t="s">
        <v>17</v>
      </c>
      <c r="C28" s="8" t="s">
        <v>32</v>
      </c>
      <c r="D28" s="9">
        <v>507.00024923099045</v>
      </c>
      <c r="E28" s="10">
        <v>14.95926089090452</v>
      </c>
      <c r="F28" s="10">
        <v>13.779044508550475</v>
      </c>
      <c r="G28" s="10">
        <v>1.1802163823540475</v>
      </c>
      <c r="H28" s="11">
        <v>21.535</v>
      </c>
      <c r="I28" s="4">
        <f t="shared" si="0"/>
        <v>10918.250367189379</v>
      </c>
    </row>
    <row r="29" spans="1:9" x14ac:dyDescent="0.25">
      <c r="A29" s="7">
        <v>2015</v>
      </c>
      <c r="B29" t="s">
        <v>6</v>
      </c>
      <c r="C29" s="8" t="s">
        <v>32</v>
      </c>
      <c r="D29" s="9">
        <v>1763.9991447249479</v>
      </c>
      <c r="E29" s="10">
        <v>15.255852634892378</v>
      </c>
      <c r="F29" s="10">
        <v>14.694779233604352</v>
      </c>
      <c r="G29" s="10">
        <v>0.56107340128802874</v>
      </c>
      <c r="H29" s="11">
        <v>5.51</v>
      </c>
      <c r="I29" s="4">
        <f t="shared" si="0"/>
        <v>9719.635287434463</v>
      </c>
    </row>
    <row r="30" spans="1:9" x14ac:dyDescent="0.25">
      <c r="A30" s="7">
        <v>2015</v>
      </c>
      <c r="B30" t="s">
        <v>7</v>
      </c>
      <c r="C30" s="8" t="s">
        <v>32</v>
      </c>
      <c r="D30" s="9">
        <v>3404.999405919059</v>
      </c>
      <c r="E30" s="10">
        <v>16.525426084417237</v>
      </c>
      <c r="F30" s="10">
        <v>16.213116485140528</v>
      </c>
      <c r="G30" s="10">
        <v>0.31230959927670521</v>
      </c>
      <c r="H30" s="11">
        <v>1.2</v>
      </c>
      <c r="I30" s="4">
        <f t="shared" si="0"/>
        <v>4085.9992871028708</v>
      </c>
    </row>
    <row r="31" spans="1:9" x14ac:dyDescent="0.25">
      <c r="A31" s="7">
        <v>2015</v>
      </c>
      <c r="B31" t="s">
        <v>8</v>
      </c>
      <c r="C31" s="8" t="s">
        <v>32</v>
      </c>
      <c r="D31" s="9">
        <v>908.9998779671422</v>
      </c>
      <c r="E31" s="10">
        <v>14.431905127796069</v>
      </c>
      <c r="F31" s="10">
        <v>13.759088755842598</v>
      </c>
      <c r="G31" s="10">
        <v>0.67281637195347044</v>
      </c>
      <c r="H31" s="11">
        <v>3.0550000000000002</v>
      </c>
      <c r="I31" s="4">
        <f t="shared" si="0"/>
        <v>2776.9946271896197</v>
      </c>
    </row>
    <row r="32" spans="1:9" x14ac:dyDescent="0.25">
      <c r="A32" s="7">
        <v>2015</v>
      </c>
      <c r="B32" t="s">
        <v>9</v>
      </c>
      <c r="C32" s="8" t="s">
        <v>32</v>
      </c>
      <c r="D32" s="9">
        <v>0</v>
      </c>
      <c r="E32" s="10">
        <v>0</v>
      </c>
      <c r="F32" s="10">
        <v>0</v>
      </c>
      <c r="G32" s="10">
        <v>0</v>
      </c>
      <c r="H32" s="11">
        <v>0</v>
      </c>
      <c r="I32" s="4">
        <f t="shared" si="0"/>
        <v>0</v>
      </c>
    </row>
    <row r="33" spans="1:9" x14ac:dyDescent="0.25">
      <c r="A33" s="7">
        <v>2015</v>
      </c>
      <c r="B33" t="s">
        <v>10</v>
      </c>
      <c r="C33" s="8" t="s">
        <v>32</v>
      </c>
      <c r="D33" s="9">
        <v>5223.9993893785913</v>
      </c>
      <c r="E33" s="10">
        <v>11.32025400313734</v>
      </c>
      <c r="F33" s="10">
        <v>11.213884733429964</v>
      </c>
      <c r="G33" s="10">
        <v>0.10636926970737999</v>
      </c>
      <c r="H33" s="11">
        <v>1.1599999999999999</v>
      </c>
      <c r="I33" s="4">
        <f t="shared" si="0"/>
        <v>6059.8392916791654</v>
      </c>
    </row>
    <row r="34" spans="1:9" x14ac:dyDescent="0.25">
      <c r="A34" s="7">
        <v>2015</v>
      </c>
      <c r="B34" t="s">
        <v>11</v>
      </c>
      <c r="C34" s="8" t="s">
        <v>32</v>
      </c>
      <c r="D34" s="9">
        <v>3134</v>
      </c>
      <c r="E34" s="10">
        <v>9.3557677089980888</v>
      </c>
      <c r="F34" s="10">
        <v>9.1691129546904957</v>
      </c>
      <c r="G34" s="10">
        <v>0.1866547543075941</v>
      </c>
      <c r="H34" s="11">
        <v>2</v>
      </c>
      <c r="I34" s="4">
        <f t="shared" si="0"/>
        <v>6268</v>
      </c>
    </row>
    <row r="35" spans="1:9" x14ac:dyDescent="0.25">
      <c r="A35" s="7">
        <v>2015</v>
      </c>
      <c r="B35" t="s">
        <v>12</v>
      </c>
      <c r="C35" s="8" t="s">
        <v>32</v>
      </c>
      <c r="D35" s="9">
        <v>2993.9992523150063</v>
      </c>
      <c r="E35" s="10">
        <v>11.391726959727219</v>
      </c>
      <c r="F35" s="10">
        <v>11.212560248317647</v>
      </c>
      <c r="G35" s="10">
        <v>0.17916671140957297</v>
      </c>
      <c r="H35" s="11">
        <v>2.085</v>
      </c>
      <c r="I35" s="4">
        <f t="shared" si="0"/>
        <v>6242.4884410767881</v>
      </c>
    </row>
    <row r="36" spans="1:9" x14ac:dyDescent="0.25">
      <c r="A36" s="7">
        <v>2015</v>
      </c>
      <c r="B36" t="s">
        <v>13</v>
      </c>
      <c r="C36" s="8" t="s">
        <v>32</v>
      </c>
      <c r="D36" s="9">
        <v>1347.0003355622716</v>
      </c>
      <c r="E36" s="10">
        <v>11.073510975610615</v>
      </c>
      <c r="F36" s="10">
        <v>10.549744959096969</v>
      </c>
      <c r="G36" s="10">
        <v>0.52376601651364951</v>
      </c>
      <c r="H36" s="11">
        <v>3.7050000000000001</v>
      </c>
      <c r="I36" s="4">
        <f t="shared" si="0"/>
        <v>4990.6362432582164</v>
      </c>
    </row>
    <row r="37" spans="1:9" x14ac:dyDescent="0.25">
      <c r="A37" s="7">
        <v>2015</v>
      </c>
      <c r="B37" t="s">
        <v>14</v>
      </c>
      <c r="C37" s="8" t="s">
        <v>32</v>
      </c>
      <c r="D37" s="9">
        <v>1646.9996683386053</v>
      </c>
      <c r="E37" s="10">
        <v>10.650309369943203</v>
      </c>
      <c r="F37" s="10">
        <v>10.090290435069699</v>
      </c>
      <c r="G37" s="10">
        <v>0.56001893487350396</v>
      </c>
      <c r="H37" s="11">
        <v>7.46</v>
      </c>
      <c r="I37" s="4">
        <f t="shared" si="0"/>
        <v>12286.617525805996</v>
      </c>
    </row>
    <row r="38" spans="1:9" x14ac:dyDescent="0.25">
      <c r="A38" s="7">
        <v>2015</v>
      </c>
      <c r="B38" t="s">
        <v>15</v>
      </c>
      <c r="C38" s="8" t="s">
        <v>32</v>
      </c>
      <c r="D38" s="9">
        <v>0</v>
      </c>
      <c r="E38" s="10">
        <v>0</v>
      </c>
      <c r="F38" s="10">
        <v>0</v>
      </c>
      <c r="G38" s="10">
        <v>0</v>
      </c>
      <c r="H38" s="11">
        <v>0</v>
      </c>
      <c r="I38" s="4">
        <f t="shared" si="0"/>
        <v>0</v>
      </c>
    </row>
    <row r="39" spans="1:9" x14ac:dyDescent="0.25">
      <c r="A39" s="7">
        <v>2015</v>
      </c>
      <c r="B39" t="s">
        <v>16</v>
      </c>
      <c r="C39" s="8" t="s">
        <v>32</v>
      </c>
      <c r="D39" s="9">
        <v>395</v>
      </c>
      <c r="E39" s="10">
        <v>9.6347873417721512</v>
      </c>
      <c r="F39" s="10">
        <v>7.7393620253164555</v>
      </c>
      <c r="G39" s="10">
        <v>1.8954253164556962</v>
      </c>
      <c r="H39" s="11">
        <v>4.1849999999999996</v>
      </c>
      <c r="I39" s="4">
        <f t="shared" si="0"/>
        <v>1653.0749999999998</v>
      </c>
    </row>
    <row r="40" spans="1:9" x14ac:dyDescent="0.25">
      <c r="A40" s="7">
        <v>2015</v>
      </c>
      <c r="B40" t="s">
        <v>17</v>
      </c>
      <c r="C40" s="8" t="s">
        <v>32</v>
      </c>
      <c r="D40" s="9">
        <v>0</v>
      </c>
      <c r="E40" s="10">
        <v>0</v>
      </c>
      <c r="F40" s="10">
        <v>0</v>
      </c>
      <c r="G40" s="10">
        <v>0</v>
      </c>
      <c r="H40" s="11">
        <v>0</v>
      </c>
      <c r="I40" s="4">
        <f t="shared" si="0"/>
        <v>0</v>
      </c>
    </row>
    <row r="42" spans="1:9" x14ac:dyDescent="0.25">
      <c r="D42" s="12">
        <f>SUM(D5:D41)</f>
        <v>58320.994326776759</v>
      </c>
      <c r="H42" s="13">
        <f>I42/D42</f>
        <v>3.4799837304961514</v>
      </c>
      <c r="I42" s="12">
        <f>SUM(I5:I41)</f>
        <v>202956.11140354146</v>
      </c>
    </row>
    <row r="43" spans="1:9" x14ac:dyDescent="0.25">
      <c r="H43" s="1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1"/>
  <sheetViews>
    <sheetView topLeftCell="A2" workbookViewId="0">
      <selection activeCell="B33" sqref="B33"/>
    </sheetView>
  </sheetViews>
  <sheetFormatPr defaultRowHeight="15" x14ac:dyDescent="0.25"/>
  <cols>
    <col min="1" max="1" width="10.7109375" bestFit="1" customWidth="1"/>
    <col min="2" max="2" width="12.85546875" customWidth="1"/>
    <col min="3" max="3" width="13.140625" style="20" customWidth="1"/>
    <col min="5" max="5" width="10.7109375" bestFit="1" customWidth="1"/>
    <col min="8" max="8" width="16.140625" bestFit="1" customWidth="1"/>
    <col min="257" max="257" width="10.7109375" bestFit="1" customWidth="1"/>
    <col min="258" max="258" width="12.85546875" customWidth="1"/>
    <col min="259" max="259" width="13.140625" customWidth="1"/>
    <col min="261" max="261" width="10.7109375" bestFit="1" customWidth="1"/>
    <col min="513" max="513" width="10.7109375" bestFit="1" customWidth="1"/>
    <col min="514" max="514" width="12.85546875" customWidth="1"/>
    <col min="515" max="515" width="13.140625" customWidth="1"/>
    <col min="517" max="517" width="10.7109375" bestFit="1" customWidth="1"/>
    <col min="769" max="769" width="10.7109375" bestFit="1" customWidth="1"/>
    <col min="770" max="770" width="12.85546875" customWidth="1"/>
    <col min="771" max="771" width="13.140625" customWidth="1"/>
    <col min="773" max="773" width="10.7109375" bestFit="1" customWidth="1"/>
    <col min="1025" max="1025" width="10.7109375" bestFit="1" customWidth="1"/>
    <col min="1026" max="1026" width="12.85546875" customWidth="1"/>
    <col min="1027" max="1027" width="13.140625" customWidth="1"/>
    <col min="1029" max="1029" width="10.7109375" bestFit="1" customWidth="1"/>
    <col min="1281" max="1281" width="10.7109375" bestFit="1" customWidth="1"/>
    <col min="1282" max="1282" width="12.85546875" customWidth="1"/>
    <col min="1283" max="1283" width="13.140625" customWidth="1"/>
    <col min="1285" max="1285" width="10.7109375" bestFit="1" customWidth="1"/>
    <col min="1537" max="1537" width="10.7109375" bestFit="1" customWidth="1"/>
    <col min="1538" max="1538" width="12.85546875" customWidth="1"/>
    <col min="1539" max="1539" width="13.140625" customWidth="1"/>
    <col min="1541" max="1541" width="10.7109375" bestFit="1" customWidth="1"/>
    <col min="1793" max="1793" width="10.7109375" bestFit="1" customWidth="1"/>
    <col min="1794" max="1794" width="12.85546875" customWidth="1"/>
    <col min="1795" max="1795" width="13.140625" customWidth="1"/>
    <col min="1797" max="1797" width="10.7109375" bestFit="1" customWidth="1"/>
    <col min="2049" max="2049" width="10.7109375" bestFit="1" customWidth="1"/>
    <col min="2050" max="2050" width="12.85546875" customWidth="1"/>
    <col min="2051" max="2051" width="13.140625" customWidth="1"/>
    <col min="2053" max="2053" width="10.7109375" bestFit="1" customWidth="1"/>
    <col min="2305" max="2305" width="10.7109375" bestFit="1" customWidth="1"/>
    <col min="2306" max="2306" width="12.85546875" customWidth="1"/>
    <col min="2307" max="2307" width="13.140625" customWidth="1"/>
    <col min="2309" max="2309" width="10.7109375" bestFit="1" customWidth="1"/>
    <col min="2561" max="2561" width="10.7109375" bestFit="1" customWidth="1"/>
    <col min="2562" max="2562" width="12.85546875" customWidth="1"/>
    <col min="2563" max="2563" width="13.140625" customWidth="1"/>
    <col min="2565" max="2565" width="10.7109375" bestFit="1" customWidth="1"/>
    <col min="2817" max="2817" width="10.7109375" bestFit="1" customWidth="1"/>
    <col min="2818" max="2818" width="12.85546875" customWidth="1"/>
    <col min="2819" max="2819" width="13.140625" customWidth="1"/>
    <col min="2821" max="2821" width="10.7109375" bestFit="1" customWidth="1"/>
    <col min="3073" max="3073" width="10.7109375" bestFit="1" customWidth="1"/>
    <col min="3074" max="3074" width="12.85546875" customWidth="1"/>
    <col min="3075" max="3075" width="13.140625" customWidth="1"/>
    <col min="3077" max="3077" width="10.7109375" bestFit="1" customWidth="1"/>
    <col min="3329" max="3329" width="10.7109375" bestFit="1" customWidth="1"/>
    <col min="3330" max="3330" width="12.85546875" customWidth="1"/>
    <col min="3331" max="3331" width="13.140625" customWidth="1"/>
    <col min="3333" max="3333" width="10.7109375" bestFit="1" customWidth="1"/>
    <col min="3585" max="3585" width="10.7109375" bestFit="1" customWidth="1"/>
    <col min="3586" max="3586" width="12.85546875" customWidth="1"/>
    <col min="3587" max="3587" width="13.140625" customWidth="1"/>
    <col min="3589" max="3589" width="10.7109375" bestFit="1" customWidth="1"/>
    <col min="3841" max="3841" width="10.7109375" bestFit="1" customWidth="1"/>
    <col min="3842" max="3842" width="12.85546875" customWidth="1"/>
    <col min="3843" max="3843" width="13.140625" customWidth="1"/>
    <col min="3845" max="3845" width="10.7109375" bestFit="1" customWidth="1"/>
    <col min="4097" max="4097" width="10.7109375" bestFit="1" customWidth="1"/>
    <col min="4098" max="4098" width="12.85546875" customWidth="1"/>
    <col min="4099" max="4099" width="13.140625" customWidth="1"/>
    <col min="4101" max="4101" width="10.7109375" bestFit="1" customWidth="1"/>
    <col min="4353" max="4353" width="10.7109375" bestFit="1" customWidth="1"/>
    <col min="4354" max="4354" width="12.85546875" customWidth="1"/>
    <col min="4355" max="4355" width="13.140625" customWidth="1"/>
    <col min="4357" max="4357" width="10.7109375" bestFit="1" customWidth="1"/>
    <col min="4609" max="4609" width="10.7109375" bestFit="1" customWidth="1"/>
    <col min="4610" max="4610" width="12.85546875" customWidth="1"/>
    <col min="4611" max="4611" width="13.140625" customWidth="1"/>
    <col min="4613" max="4613" width="10.7109375" bestFit="1" customWidth="1"/>
    <col min="4865" max="4865" width="10.7109375" bestFit="1" customWidth="1"/>
    <col min="4866" max="4866" width="12.85546875" customWidth="1"/>
    <col min="4867" max="4867" width="13.140625" customWidth="1"/>
    <col min="4869" max="4869" width="10.7109375" bestFit="1" customWidth="1"/>
    <col min="5121" max="5121" width="10.7109375" bestFit="1" customWidth="1"/>
    <col min="5122" max="5122" width="12.85546875" customWidth="1"/>
    <col min="5123" max="5123" width="13.140625" customWidth="1"/>
    <col min="5125" max="5125" width="10.7109375" bestFit="1" customWidth="1"/>
    <col min="5377" max="5377" width="10.7109375" bestFit="1" customWidth="1"/>
    <col min="5378" max="5378" width="12.85546875" customWidth="1"/>
    <col min="5379" max="5379" width="13.140625" customWidth="1"/>
    <col min="5381" max="5381" width="10.7109375" bestFit="1" customWidth="1"/>
    <col min="5633" max="5633" width="10.7109375" bestFit="1" customWidth="1"/>
    <col min="5634" max="5634" width="12.85546875" customWidth="1"/>
    <col min="5635" max="5635" width="13.140625" customWidth="1"/>
    <col min="5637" max="5637" width="10.7109375" bestFit="1" customWidth="1"/>
    <col min="5889" max="5889" width="10.7109375" bestFit="1" customWidth="1"/>
    <col min="5890" max="5890" width="12.85546875" customWidth="1"/>
    <col min="5891" max="5891" width="13.140625" customWidth="1"/>
    <col min="5893" max="5893" width="10.7109375" bestFit="1" customWidth="1"/>
    <col min="6145" max="6145" width="10.7109375" bestFit="1" customWidth="1"/>
    <col min="6146" max="6146" width="12.85546875" customWidth="1"/>
    <col min="6147" max="6147" width="13.140625" customWidth="1"/>
    <col min="6149" max="6149" width="10.7109375" bestFit="1" customWidth="1"/>
    <col min="6401" max="6401" width="10.7109375" bestFit="1" customWidth="1"/>
    <col min="6402" max="6402" width="12.85546875" customWidth="1"/>
    <col min="6403" max="6403" width="13.140625" customWidth="1"/>
    <col min="6405" max="6405" width="10.7109375" bestFit="1" customWidth="1"/>
    <col min="6657" max="6657" width="10.7109375" bestFit="1" customWidth="1"/>
    <col min="6658" max="6658" width="12.85546875" customWidth="1"/>
    <col min="6659" max="6659" width="13.140625" customWidth="1"/>
    <col min="6661" max="6661" width="10.7109375" bestFit="1" customWidth="1"/>
    <col min="6913" max="6913" width="10.7109375" bestFit="1" customWidth="1"/>
    <col min="6914" max="6914" width="12.85546875" customWidth="1"/>
    <col min="6915" max="6915" width="13.140625" customWidth="1"/>
    <col min="6917" max="6917" width="10.7109375" bestFit="1" customWidth="1"/>
    <col min="7169" max="7169" width="10.7109375" bestFit="1" customWidth="1"/>
    <col min="7170" max="7170" width="12.85546875" customWidth="1"/>
    <col min="7171" max="7171" width="13.140625" customWidth="1"/>
    <col min="7173" max="7173" width="10.7109375" bestFit="1" customWidth="1"/>
    <col min="7425" max="7425" width="10.7109375" bestFit="1" customWidth="1"/>
    <col min="7426" max="7426" width="12.85546875" customWidth="1"/>
    <col min="7427" max="7427" width="13.140625" customWidth="1"/>
    <col min="7429" max="7429" width="10.7109375" bestFit="1" customWidth="1"/>
    <col min="7681" max="7681" width="10.7109375" bestFit="1" customWidth="1"/>
    <col min="7682" max="7682" width="12.85546875" customWidth="1"/>
    <col min="7683" max="7683" width="13.140625" customWidth="1"/>
    <col min="7685" max="7685" width="10.7109375" bestFit="1" customWidth="1"/>
    <col min="7937" max="7937" width="10.7109375" bestFit="1" customWidth="1"/>
    <col min="7938" max="7938" width="12.85546875" customWidth="1"/>
    <col min="7939" max="7939" width="13.140625" customWidth="1"/>
    <col min="7941" max="7941" width="10.7109375" bestFit="1" customWidth="1"/>
    <col min="8193" max="8193" width="10.7109375" bestFit="1" customWidth="1"/>
    <col min="8194" max="8194" width="12.85546875" customWidth="1"/>
    <col min="8195" max="8195" width="13.140625" customWidth="1"/>
    <col min="8197" max="8197" width="10.7109375" bestFit="1" customWidth="1"/>
    <col min="8449" max="8449" width="10.7109375" bestFit="1" customWidth="1"/>
    <col min="8450" max="8450" width="12.85546875" customWidth="1"/>
    <col min="8451" max="8451" width="13.140625" customWidth="1"/>
    <col min="8453" max="8453" width="10.7109375" bestFit="1" customWidth="1"/>
    <col min="8705" max="8705" width="10.7109375" bestFit="1" customWidth="1"/>
    <col min="8706" max="8706" width="12.85546875" customWidth="1"/>
    <col min="8707" max="8707" width="13.140625" customWidth="1"/>
    <col min="8709" max="8709" width="10.7109375" bestFit="1" customWidth="1"/>
    <col min="8961" max="8961" width="10.7109375" bestFit="1" customWidth="1"/>
    <col min="8962" max="8962" width="12.85546875" customWidth="1"/>
    <col min="8963" max="8963" width="13.140625" customWidth="1"/>
    <col min="8965" max="8965" width="10.7109375" bestFit="1" customWidth="1"/>
    <col min="9217" max="9217" width="10.7109375" bestFit="1" customWidth="1"/>
    <col min="9218" max="9218" width="12.85546875" customWidth="1"/>
    <col min="9219" max="9219" width="13.140625" customWidth="1"/>
    <col min="9221" max="9221" width="10.7109375" bestFit="1" customWidth="1"/>
    <col min="9473" max="9473" width="10.7109375" bestFit="1" customWidth="1"/>
    <col min="9474" max="9474" width="12.85546875" customWidth="1"/>
    <col min="9475" max="9475" width="13.140625" customWidth="1"/>
    <col min="9477" max="9477" width="10.7109375" bestFit="1" customWidth="1"/>
    <col min="9729" max="9729" width="10.7109375" bestFit="1" customWidth="1"/>
    <col min="9730" max="9730" width="12.85546875" customWidth="1"/>
    <col min="9731" max="9731" width="13.140625" customWidth="1"/>
    <col min="9733" max="9733" width="10.7109375" bestFit="1" customWidth="1"/>
    <col min="9985" max="9985" width="10.7109375" bestFit="1" customWidth="1"/>
    <col min="9986" max="9986" width="12.85546875" customWidth="1"/>
    <col min="9987" max="9987" width="13.140625" customWidth="1"/>
    <col min="9989" max="9989" width="10.7109375" bestFit="1" customWidth="1"/>
    <col min="10241" max="10241" width="10.7109375" bestFit="1" customWidth="1"/>
    <col min="10242" max="10242" width="12.85546875" customWidth="1"/>
    <col min="10243" max="10243" width="13.140625" customWidth="1"/>
    <col min="10245" max="10245" width="10.7109375" bestFit="1" customWidth="1"/>
    <col min="10497" max="10497" width="10.7109375" bestFit="1" customWidth="1"/>
    <col min="10498" max="10498" width="12.85546875" customWidth="1"/>
    <col min="10499" max="10499" width="13.140625" customWidth="1"/>
    <col min="10501" max="10501" width="10.7109375" bestFit="1" customWidth="1"/>
    <col min="10753" max="10753" width="10.7109375" bestFit="1" customWidth="1"/>
    <col min="10754" max="10754" width="12.85546875" customWidth="1"/>
    <col min="10755" max="10755" width="13.140625" customWidth="1"/>
    <col min="10757" max="10757" width="10.7109375" bestFit="1" customWidth="1"/>
    <col min="11009" max="11009" width="10.7109375" bestFit="1" customWidth="1"/>
    <col min="11010" max="11010" width="12.85546875" customWidth="1"/>
    <col min="11011" max="11011" width="13.140625" customWidth="1"/>
    <col min="11013" max="11013" width="10.7109375" bestFit="1" customWidth="1"/>
    <col min="11265" max="11265" width="10.7109375" bestFit="1" customWidth="1"/>
    <col min="11266" max="11266" width="12.85546875" customWidth="1"/>
    <col min="11267" max="11267" width="13.140625" customWidth="1"/>
    <col min="11269" max="11269" width="10.7109375" bestFit="1" customWidth="1"/>
    <col min="11521" max="11521" width="10.7109375" bestFit="1" customWidth="1"/>
    <col min="11522" max="11522" width="12.85546875" customWidth="1"/>
    <col min="11523" max="11523" width="13.140625" customWidth="1"/>
    <col min="11525" max="11525" width="10.7109375" bestFit="1" customWidth="1"/>
    <col min="11777" max="11777" width="10.7109375" bestFit="1" customWidth="1"/>
    <col min="11778" max="11778" width="12.85546875" customWidth="1"/>
    <col min="11779" max="11779" width="13.140625" customWidth="1"/>
    <col min="11781" max="11781" width="10.7109375" bestFit="1" customWidth="1"/>
    <col min="12033" max="12033" width="10.7109375" bestFit="1" customWidth="1"/>
    <col min="12034" max="12034" width="12.85546875" customWidth="1"/>
    <col min="12035" max="12035" width="13.140625" customWidth="1"/>
    <col min="12037" max="12037" width="10.7109375" bestFit="1" customWidth="1"/>
    <col min="12289" max="12289" width="10.7109375" bestFit="1" customWidth="1"/>
    <col min="12290" max="12290" width="12.85546875" customWidth="1"/>
    <col min="12291" max="12291" width="13.140625" customWidth="1"/>
    <col min="12293" max="12293" width="10.7109375" bestFit="1" customWidth="1"/>
    <col min="12545" max="12545" width="10.7109375" bestFit="1" customWidth="1"/>
    <col min="12546" max="12546" width="12.85546875" customWidth="1"/>
    <col min="12547" max="12547" width="13.140625" customWidth="1"/>
    <col min="12549" max="12549" width="10.7109375" bestFit="1" customWidth="1"/>
    <col min="12801" max="12801" width="10.7109375" bestFit="1" customWidth="1"/>
    <col min="12802" max="12802" width="12.85546875" customWidth="1"/>
    <col min="12803" max="12803" width="13.140625" customWidth="1"/>
    <col min="12805" max="12805" width="10.7109375" bestFit="1" customWidth="1"/>
    <col min="13057" max="13057" width="10.7109375" bestFit="1" customWidth="1"/>
    <col min="13058" max="13058" width="12.85546875" customWidth="1"/>
    <col min="13059" max="13059" width="13.140625" customWidth="1"/>
    <col min="13061" max="13061" width="10.7109375" bestFit="1" customWidth="1"/>
    <col min="13313" max="13313" width="10.7109375" bestFit="1" customWidth="1"/>
    <col min="13314" max="13314" width="12.85546875" customWidth="1"/>
    <col min="13315" max="13315" width="13.140625" customWidth="1"/>
    <col min="13317" max="13317" width="10.7109375" bestFit="1" customWidth="1"/>
    <col min="13569" max="13569" width="10.7109375" bestFit="1" customWidth="1"/>
    <col min="13570" max="13570" width="12.85546875" customWidth="1"/>
    <col min="13571" max="13571" width="13.140625" customWidth="1"/>
    <col min="13573" max="13573" width="10.7109375" bestFit="1" customWidth="1"/>
    <col min="13825" max="13825" width="10.7109375" bestFit="1" customWidth="1"/>
    <col min="13826" max="13826" width="12.85546875" customWidth="1"/>
    <col min="13827" max="13827" width="13.140625" customWidth="1"/>
    <col min="13829" max="13829" width="10.7109375" bestFit="1" customWidth="1"/>
    <col min="14081" max="14081" width="10.7109375" bestFit="1" customWidth="1"/>
    <col min="14082" max="14082" width="12.85546875" customWidth="1"/>
    <col min="14083" max="14083" width="13.140625" customWidth="1"/>
    <col min="14085" max="14085" width="10.7109375" bestFit="1" customWidth="1"/>
    <col min="14337" max="14337" width="10.7109375" bestFit="1" customWidth="1"/>
    <col min="14338" max="14338" width="12.85546875" customWidth="1"/>
    <col min="14339" max="14339" width="13.140625" customWidth="1"/>
    <col min="14341" max="14341" width="10.7109375" bestFit="1" customWidth="1"/>
    <col min="14593" max="14593" width="10.7109375" bestFit="1" customWidth="1"/>
    <col min="14594" max="14594" width="12.85546875" customWidth="1"/>
    <col min="14595" max="14595" width="13.140625" customWidth="1"/>
    <col min="14597" max="14597" width="10.7109375" bestFit="1" customWidth="1"/>
    <col min="14849" max="14849" width="10.7109375" bestFit="1" customWidth="1"/>
    <col min="14850" max="14850" width="12.85546875" customWidth="1"/>
    <col min="14851" max="14851" width="13.140625" customWidth="1"/>
    <col min="14853" max="14853" width="10.7109375" bestFit="1" customWidth="1"/>
    <col min="15105" max="15105" width="10.7109375" bestFit="1" customWidth="1"/>
    <col min="15106" max="15106" width="12.85546875" customWidth="1"/>
    <col min="15107" max="15107" width="13.140625" customWidth="1"/>
    <col min="15109" max="15109" width="10.7109375" bestFit="1" customWidth="1"/>
    <col min="15361" max="15361" width="10.7109375" bestFit="1" customWidth="1"/>
    <col min="15362" max="15362" width="12.85546875" customWidth="1"/>
    <col min="15363" max="15363" width="13.140625" customWidth="1"/>
    <col min="15365" max="15365" width="10.7109375" bestFit="1" customWidth="1"/>
    <col min="15617" max="15617" width="10.7109375" bestFit="1" customWidth="1"/>
    <col min="15618" max="15618" width="12.85546875" customWidth="1"/>
    <col min="15619" max="15619" width="13.140625" customWidth="1"/>
    <col min="15621" max="15621" width="10.7109375" bestFit="1" customWidth="1"/>
    <col min="15873" max="15873" width="10.7109375" bestFit="1" customWidth="1"/>
    <col min="15874" max="15874" width="12.85546875" customWidth="1"/>
    <col min="15875" max="15875" width="13.140625" customWidth="1"/>
    <col min="15877" max="15877" width="10.7109375" bestFit="1" customWidth="1"/>
    <col min="16129" max="16129" width="10.7109375" bestFit="1" customWidth="1"/>
    <col min="16130" max="16130" width="12.85546875" customWidth="1"/>
    <col min="16131" max="16131" width="13.140625" customWidth="1"/>
    <col min="16133" max="16133" width="10.7109375" bestFit="1" customWidth="1"/>
  </cols>
  <sheetData>
    <row r="1" spans="1:8" s="18" customFormat="1" ht="15.75" thickBot="1" x14ac:dyDescent="0.3">
      <c r="A1" s="15" t="s">
        <v>34</v>
      </c>
      <c r="B1" s="16" t="s">
        <v>35</v>
      </c>
      <c r="C1" s="17" t="s">
        <v>36</v>
      </c>
    </row>
    <row r="2" spans="1:8" x14ac:dyDescent="0.25">
      <c r="A2" s="19"/>
      <c r="B2" s="19">
        <v>42678</v>
      </c>
      <c r="C2" s="20">
        <v>2940.67</v>
      </c>
    </row>
    <row r="3" spans="1:8" x14ac:dyDescent="0.25">
      <c r="A3" s="19"/>
      <c r="B3" s="19">
        <v>42679</v>
      </c>
      <c r="C3" s="20">
        <v>2932.65</v>
      </c>
    </row>
    <row r="4" spans="1:8" x14ac:dyDescent="0.25">
      <c r="A4" s="19"/>
      <c r="B4" s="19">
        <v>42680</v>
      </c>
      <c r="C4" s="20">
        <v>2932.65</v>
      </c>
      <c r="E4" s="5">
        <f>AVERAGE(C2:C183)</f>
        <v>3005.8439010989009</v>
      </c>
      <c r="F4" t="s">
        <v>37</v>
      </c>
    </row>
    <row r="5" spans="1:8" x14ac:dyDescent="0.25">
      <c r="A5" s="19"/>
      <c r="B5" s="19">
        <v>42678</v>
      </c>
      <c r="C5" s="20">
        <v>2940.67</v>
      </c>
      <c r="F5" t="s">
        <v>39</v>
      </c>
      <c r="G5" t="s">
        <v>40</v>
      </c>
      <c r="H5" t="s">
        <v>41</v>
      </c>
    </row>
    <row r="6" spans="1:8" x14ac:dyDescent="0.25">
      <c r="A6" s="19"/>
      <c r="B6" s="19">
        <v>42679</v>
      </c>
      <c r="C6" s="20">
        <v>2932.65</v>
      </c>
      <c r="D6" t="s">
        <v>38</v>
      </c>
      <c r="E6">
        <v>3000</v>
      </c>
      <c r="F6">
        <v>1</v>
      </c>
      <c r="G6">
        <v>100</v>
      </c>
      <c r="H6">
        <f>E6/F6/G6</f>
        <v>30</v>
      </c>
    </row>
    <row r="7" spans="1:8" x14ac:dyDescent="0.25">
      <c r="A7" s="19"/>
      <c r="B7" s="19">
        <v>42680</v>
      </c>
      <c r="C7" s="20">
        <v>2932.65</v>
      </c>
    </row>
    <row r="8" spans="1:8" x14ac:dyDescent="0.25">
      <c r="A8" s="19"/>
      <c r="B8" s="19">
        <v>42681</v>
      </c>
      <c r="C8" s="20">
        <v>2932.65</v>
      </c>
    </row>
    <row r="9" spans="1:8" x14ac:dyDescent="0.25">
      <c r="A9" s="19"/>
      <c r="B9" s="19">
        <v>42682</v>
      </c>
      <c r="C9" s="20">
        <v>2950.27</v>
      </c>
    </row>
    <row r="10" spans="1:8" x14ac:dyDescent="0.25">
      <c r="A10" s="19"/>
      <c r="B10" s="19">
        <v>42683</v>
      </c>
      <c r="C10" s="20">
        <v>2953.19</v>
      </c>
    </row>
    <row r="11" spans="1:8" x14ac:dyDescent="0.25">
      <c r="A11" s="19"/>
      <c r="B11" s="19">
        <v>42684</v>
      </c>
      <c r="C11" s="20">
        <v>2945.89</v>
      </c>
    </row>
    <row r="12" spans="1:8" x14ac:dyDescent="0.25">
      <c r="A12" s="19"/>
      <c r="B12" s="19">
        <v>42685</v>
      </c>
      <c r="C12" s="20">
        <v>2934.22</v>
      </c>
    </row>
    <row r="13" spans="1:8" x14ac:dyDescent="0.25">
      <c r="A13" s="19"/>
      <c r="B13" s="19">
        <v>42686</v>
      </c>
      <c r="C13" s="20">
        <v>2929.11</v>
      </c>
    </row>
    <row r="14" spans="1:8" x14ac:dyDescent="0.25">
      <c r="A14" s="19"/>
      <c r="B14" s="19">
        <v>42687</v>
      </c>
      <c r="C14" s="20">
        <v>2929.11</v>
      </c>
    </row>
    <row r="15" spans="1:8" x14ac:dyDescent="0.25">
      <c r="A15" s="19"/>
      <c r="B15" s="19">
        <v>42688</v>
      </c>
      <c r="C15" s="20">
        <v>2929.11</v>
      </c>
    </row>
    <row r="16" spans="1:8" x14ac:dyDescent="0.25">
      <c r="A16" s="19"/>
      <c r="B16" s="19">
        <v>42689</v>
      </c>
      <c r="C16" s="20">
        <v>2945.89</v>
      </c>
    </row>
    <row r="17" spans="1:3" x14ac:dyDescent="0.25">
      <c r="A17" s="19"/>
      <c r="B17" s="19">
        <v>42690</v>
      </c>
      <c r="C17" s="20">
        <v>2962.68</v>
      </c>
    </row>
    <row r="18" spans="1:3" x14ac:dyDescent="0.25">
      <c r="A18" s="19"/>
      <c r="B18" s="19">
        <v>42691</v>
      </c>
      <c r="C18" s="20">
        <v>2967.78</v>
      </c>
    </row>
    <row r="19" spans="1:3" x14ac:dyDescent="0.25">
      <c r="A19" s="19"/>
      <c r="B19" s="19">
        <v>42692</v>
      </c>
      <c r="C19" s="20">
        <v>2949.54</v>
      </c>
    </row>
    <row r="20" spans="1:3" x14ac:dyDescent="0.25">
      <c r="A20" s="19"/>
      <c r="B20" s="19">
        <v>42693</v>
      </c>
      <c r="C20" s="20">
        <v>2970.7</v>
      </c>
    </row>
    <row r="21" spans="1:3" x14ac:dyDescent="0.25">
      <c r="A21" s="19"/>
      <c r="B21" s="19">
        <v>42694</v>
      </c>
      <c r="C21" s="20">
        <v>2970.7</v>
      </c>
    </row>
    <row r="22" spans="1:3" x14ac:dyDescent="0.25">
      <c r="A22" s="19"/>
      <c r="B22" s="19">
        <v>42695</v>
      </c>
      <c r="C22" s="20">
        <v>2970.7</v>
      </c>
    </row>
    <row r="23" spans="1:3" x14ac:dyDescent="0.25">
      <c r="A23" s="19"/>
      <c r="B23" s="19">
        <v>42696</v>
      </c>
      <c r="C23" s="20">
        <v>2988.94</v>
      </c>
    </row>
    <row r="24" spans="1:3" x14ac:dyDescent="0.25">
      <c r="A24" s="19"/>
      <c r="B24" s="19">
        <v>42697</v>
      </c>
      <c r="C24" s="20">
        <v>2983.84</v>
      </c>
    </row>
    <row r="25" spans="1:3" x14ac:dyDescent="0.25">
      <c r="A25" s="19"/>
      <c r="B25" s="19">
        <v>42698</v>
      </c>
      <c r="C25" s="20">
        <v>2981.65</v>
      </c>
    </row>
    <row r="26" spans="1:3" x14ac:dyDescent="0.25">
      <c r="A26" s="19"/>
      <c r="B26" s="19">
        <v>42699</v>
      </c>
      <c r="C26" s="20">
        <v>2981.65</v>
      </c>
    </row>
    <row r="27" spans="1:3" x14ac:dyDescent="0.25">
      <c r="A27" s="19"/>
      <c r="B27" s="19">
        <v>42700</v>
      </c>
      <c r="C27" s="20">
        <v>2981.65</v>
      </c>
    </row>
    <row r="28" spans="1:3" x14ac:dyDescent="0.25">
      <c r="A28" s="19"/>
      <c r="B28" s="19">
        <v>42701</v>
      </c>
      <c r="C28" s="20">
        <v>2981.65</v>
      </c>
    </row>
    <row r="29" spans="1:3" x14ac:dyDescent="0.25">
      <c r="A29" s="19"/>
      <c r="B29" s="19">
        <v>42702</v>
      </c>
      <c r="C29" s="20">
        <v>2981.65</v>
      </c>
    </row>
    <row r="30" spans="1:3" x14ac:dyDescent="0.25">
      <c r="A30" s="19"/>
      <c r="B30" s="19">
        <v>42703</v>
      </c>
      <c r="C30" s="20">
        <v>2993.32</v>
      </c>
    </row>
    <row r="31" spans="1:3" x14ac:dyDescent="0.25">
      <c r="A31" s="19"/>
      <c r="B31" s="19">
        <v>42704</v>
      </c>
      <c r="C31" s="20">
        <v>3001.35</v>
      </c>
    </row>
    <row r="32" spans="1:3" x14ac:dyDescent="0.25">
      <c r="A32" s="19"/>
      <c r="B32" s="19">
        <v>42705</v>
      </c>
      <c r="C32" s="20">
        <v>3024.37</v>
      </c>
    </row>
    <row r="33" spans="1:3" x14ac:dyDescent="0.25">
      <c r="A33" s="19"/>
      <c r="B33" s="19">
        <v>42706</v>
      </c>
      <c r="C33" s="20">
        <v>3030.21</v>
      </c>
    </row>
    <row r="34" spans="1:3" x14ac:dyDescent="0.25">
      <c r="A34" s="19"/>
      <c r="B34" s="19">
        <v>42707</v>
      </c>
      <c r="C34" s="20">
        <v>3028.02</v>
      </c>
    </row>
    <row r="35" spans="1:3" x14ac:dyDescent="0.25">
      <c r="A35" s="19"/>
      <c r="B35" s="19">
        <v>42708</v>
      </c>
      <c r="C35" s="20">
        <v>3028.02</v>
      </c>
    </row>
    <row r="36" spans="1:3" x14ac:dyDescent="0.25">
      <c r="A36" s="19"/>
      <c r="B36" s="19">
        <v>42709</v>
      </c>
      <c r="C36" s="20">
        <v>3028.02</v>
      </c>
    </row>
    <row r="37" spans="1:3" x14ac:dyDescent="0.25">
      <c r="A37" s="19"/>
      <c r="B37" s="19">
        <v>42710</v>
      </c>
      <c r="C37" s="20">
        <v>3044.07</v>
      </c>
    </row>
    <row r="38" spans="1:3" x14ac:dyDescent="0.25">
      <c r="A38" s="19"/>
      <c r="B38" s="19">
        <v>42711</v>
      </c>
      <c r="C38" s="20">
        <v>3056.47</v>
      </c>
    </row>
    <row r="39" spans="1:3" x14ac:dyDescent="0.25">
      <c r="A39" s="19"/>
      <c r="B39" s="19">
        <v>42712</v>
      </c>
      <c r="C39" s="20">
        <v>3060.85</v>
      </c>
    </row>
    <row r="40" spans="1:3" x14ac:dyDescent="0.25">
      <c r="A40" s="19"/>
      <c r="B40" s="19">
        <v>42713</v>
      </c>
      <c r="C40" s="20">
        <v>3056.47</v>
      </c>
    </row>
    <row r="41" spans="1:3" x14ac:dyDescent="0.25">
      <c r="A41" s="19"/>
      <c r="B41" s="19">
        <v>42714</v>
      </c>
      <c r="C41" s="20">
        <v>3063.04</v>
      </c>
    </row>
    <row r="42" spans="1:3" x14ac:dyDescent="0.25">
      <c r="A42" s="19"/>
      <c r="B42" s="19">
        <v>42715</v>
      </c>
      <c r="C42" s="20">
        <v>3063.04</v>
      </c>
    </row>
    <row r="43" spans="1:3" x14ac:dyDescent="0.25">
      <c r="A43" s="19"/>
      <c r="B43" s="19">
        <v>42716</v>
      </c>
      <c r="C43" s="20">
        <v>3063.04</v>
      </c>
    </row>
    <row r="44" spans="1:3" x14ac:dyDescent="0.25">
      <c r="A44" s="19"/>
      <c r="B44" s="19">
        <v>42717</v>
      </c>
      <c r="C44" s="20">
        <v>3049.18</v>
      </c>
    </row>
    <row r="45" spans="1:3" x14ac:dyDescent="0.25">
      <c r="A45" s="19"/>
      <c r="B45" s="19">
        <v>42718</v>
      </c>
      <c r="C45" s="20">
        <v>3049.18</v>
      </c>
    </row>
    <row r="46" spans="1:3" x14ac:dyDescent="0.25">
      <c r="A46" s="19"/>
      <c r="B46" s="19">
        <v>42719</v>
      </c>
      <c r="C46" s="20">
        <v>3044.8</v>
      </c>
    </row>
    <row r="47" spans="1:3" x14ac:dyDescent="0.25">
      <c r="A47" s="19"/>
      <c r="B47" s="19">
        <v>42720</v>
      </c>
      <c r="C47" s="20">
        <v>3048.45</v>
      </c>
    </row>
    <row r="48" spans="1:3" x14ac:dyDescent="0.25">
      <c r="A48" s="19"/>
      <c r="B48" s="19">
        <v>42721</v>
      </c>
      <c r="C48" s="20">
        <v>3034.58</v>
      </c>
    </row>
    <row r="49" spans="1:3" x14ac:dyDescent="0.25">
      <c r="A49" s="19"/>
      <c r="B49" s="19">
        <v>42722</v>
      </c>
      <c r="C49" s="20">
        <v>3034.58</v>
      </c>
    </row>
    <row r="50" spans="1:3" x14ac:dyDescent="0.25">
      <c r="A50" s="19"/>
      <c r="B50" s="19">
        <v>42723</v>
      </c>
      <c r="C50" s="20">
        <v>3034.58</v>
      </c>
    </row>
    <row r="51" spans="1:3" x14ac:dyDescent="0.25">
      <c r="A51" s="19"/>
      <c r="B51" s="19">
        <v>42724</v>
      </c>
      <c r="C51" s="20">
        <v>3047.72</v>
      </c>
    </row>
    <row r="52" spans="1:3" x14ac:dyDescent="0.25">
      <c r="A52" s="19"/>
      <c r="B52" s="19">
        <v>42725</v>
      </c>
      <c r="C52" s="20">
        <v>3032.39</v>
      </c>
    </row>
    <row r="53" spans="1:3" x14ac:dyDescent="0.25">
      <c r="A53" s="19"/>
      <c r="B53" s="19">
        <v>42726</v>
      </c>
      <c r="C53" s="20">
        <v>3044.8</v>
      </c>
    </row>
    <row r="54" spans="1:3" x14ac:dyDescent="0.25">
      <c r="A54" s="19"/>
      <c r="B54" s="19">
        <v>42727</v>
      </c>
      <c r="C54" s="20">
        <v>3047.72</v>
      </c>
    </row>
    <row r="55" spans="1:3" x14ac:dyDescent="0.25">
      <c r="A55" s="19"/>
      <c r="B55" s="19">
        <v>42728</v>
      </c>
      <c r="C55" s="20">
        <v>3048.45</v>
      </c>
    </row>
    <row r="56" spans="1:3" x14ac:dyDescent="0.25">
      <c r="A56" s="19"/>
      <c r="B56" s="19">
        <v>42729</v>
      </c>
      <c r="C56" s="20">
        <v>3048.45</v>
      </c>
    </row>
    <row r="57" spans="1:3" x14ac:dyDescent="0.25">
      <c r="A57" s="19"/>
      <c r="B57" s="19">
        <v>42730</v>
      </c>
      <c r="C57" s="20">
        <v>3048.45</v>
      </c>
    </row>
    <row r="58" spans="1:3" x14ac:dyDescent="0.25">
      <c r="A58" s="19"/>
      <c r="B58" s="19">
        <v>42731</v>
      </c>
      <c r="C58" s="20">
        <v>3048.45</v>
      </c>
    </row>
    <row r="59" spans="1:3" x14ac:dyDescent="0.25">
      <c r="A59" s="19"/>
      <c r="B59" s="19">
        <v>42732</v>
      </c>
      <c r="C59" s="20">
        <v>3052.82</v>
      </c>
    </row>
    <row r="60" spans="1:3" x14ac:dyDescent="0.25">
      <c r="A60" s="19"/>
      <c r="B60" s="19">
        <v>42733</v>
      </c>
      <c r="C60" s="20">
        <v>3045.53</v>
      </c>
    </row>
    <row r="61" spans="1:3" x14ac:dyDescent="0.25">
      <c r="A61" s="19"/>
      <c r="B61" s="19">
        <v>42734</v>
      </c>
      <c r="C61" s="20">
        <v>3049.91</v>
      </c>
    </row>
    <row r="62" spans="1:3" x14ac:dyDescent="0.25">
      <c r="A62" s="19"/>
      <c r="B62" s="19">
        <v>42735</v>
      </c>
      <c r="C62" s="20">
        <v>3049.91</v>
      </c>
    </row>
    <row r="63" spans="1:3" x14ac:dyDescent="0.25">
      <c r="A63" s="19"/>
      <c r="B63" s="19">
        <v>42736</v>
      </c>
      <c r="C63" s="20">
        <v>3045.38</v>
      </c>
    </row>
    <row r="64" spans="1:3" x14ac:dyDescent="0.25">
      <c r="A64" s="19"/>
      <c r="B64" s="19">
        <v>42737</v>
      </c>
      <c r="C64" s="20">
        <v>3045.38</v>
      </c>
    </row>
    <row r="65" spans="1:3" x14ac:dyDescent="0.25">
      <c r="A65" s="19"/>
      <c r="B65" s="19">
        <v>42738</v>
      </c>
      <c r="C65" s="20">
        <v>3045.38</v>
      </c>
    </row>
    <row r="66" spans="1:3" x14ac:dyDescent="0.25">
      <c r="A66" s="19"/>
      <c r="B66" s="19">
        <v>42739</v>
      </c>
      <c r="C66" s="20">
        <v>3032.25</v>
      </c>
    </row>
    <row r="67" spans="1:3" x14ac:dyDescent="0.25">
      <c r="A67" s="19"/>
      <c r="B67" s="19">
        <v>42740</v>
      </c>
      <c r="C67" s="20">
        <v>3033.71</v>
      </c>
    </row>
    <row r="68" spans="1:3" x14ac:dyDescent="0.25">
      <c r="A68" s="19"/>
      <c r="B68" s="19">
        <v>42741</v>
      </c>
      <c r="C68" s="20">
        <v>3027.14</v>
      </c>
    </row>
    <row r="69" spans="1:3" x14ac:dyDescent="0.25">
      <c r="A69" s="19"/>
      <c r="B69" s="19">
        <v>42742</v>
      </c>
      <c r="C69" s="20">
        <v>3030.79</v>
      </c>
    </row>
    <row r="70" spans="1:3" x14ac:dyDescent="0.25">
      <c r="A70" s="19"/>
      <c r="B70" s="19">
        <v>42743</v>
      </c>
      <c r="C70" s="20">
        <v>3030.79</v>
      </c>
    </row>
    <row r="71" spans="1:3" x14ac:dyDescent="0.25">
      <c r="A71" s="19"/>
      <c r="B71" s="19">
        <v>42744</v>
      </c>
      <c r="C71" s="20">
        <v>3030.79</v>
      </c>
    </row>
    <row r="72" spans="1:3" x14ac:dyDescent="0.25">
      <c r="A72" s="19"/>
      <c r="B72" s="19">
        <v>42745</v>
      </c>
      <c r="C72" s="20">
        <v>3011.82</v>
      </c>
    </row>
    <row r="73" spans="1:3" x14ac:dyDescent="0.25">
      <c r="A73" s="19"/>
      <c r="B73" s="19">
        <v>42746</v>
      </c>
      <c r="C73" s="20">
        <v>3019.85</v>
      </c>
    </row>
    <row r="74" spans="1:3" x14ac:dyDescent="0.25">
      <c r="A74" s="19"/>
      <c r="B74" s="19">
        <v>42747</v>
      </c>
      <c r="C74" s="20">
        <v>3022.77</v>
      </c>
    </row>
    <row r="75" spans="1:3" x14ac:dyDescent="0.25">
      <c r="A75" s="19"/>
      <c r="B75" s="19">
        <v>42748</v>
      </c>
      <c r="C75" s="20">
        <v>3029.33</v>
      </c>
    </row>
    <row r="76" spans="1:3" x14ac:dyDescent="0.25">
      <c r="A76" s="19"/>
      <c r="B76" s="19">
        <v>42749</v>
      </c>
      <c r="C76" s="20">
        <v>3030.79</v>
      </c>
    </row>
    <row r="77" spans="1:3" x14ac:dyDescent="0.25">
      <c r="A77" s="19"/>
      <c r="B77" s="19">
        <v>42750</v>
      </c>
      <c r="C77" s="20">
        <v>3030.79</v>
      </c>
    </row>
    <row r="78" spans="1:3" x14ac:dyDescent="0.25">
      <c r="A78" s="19"/>
      <c r="B78" s="19">
        <v>42751</v>
      </c>
      <c r="C78" s="20">
        <v>3030.79</v>
      </c>
    </row>
    <row r="79" spans="1:3" x14ac:dyDescent="0.25">
      <c r="A79" s="19"/>
      <c r="B79" s="19">
        <v>42752</v>
      </c>
      <c r="C79" s="20">
        <v>3030.79</v>
      </c>
    </row>
    <row r="80" spans="1:3" x14ac:dyDescent="0.25">
      <c r="A80" s="19"/>
      <c r="B80" s="19">
        <v>42753</v>
      </c>
      <c r="C80" s="20">
        <v>3027.87</v>
      </c>
    </row>
    <row r="81" spans="1:3" x14ac:dyDescent="0.25">
      <c r="A81" s="19"/>
      <c r="B81" s="19">
        <v>42754</v>
      </c>
      <c r="C81" s="20">
        <v>3022.04</v>
      </c>
    </row>
    <row r="82" spans="1:3" x14ac:dyDescent="0.25">
      <c r="A82" s="19"/>
      <c r="B82" s="19">
        <v>42755</v>
      </c>
      <c r="C82" s="20">
        <v>3022.04</v>
      </c>
    </row>
    <row r="83" spans="1:3" x14ac:dyDescent="0.25">
      <c r="A83" s="19"/>
      <c r="B83" s="19">
        <v>42756</v>
      </c>
      <c r="C83" s="20">
        <v>3018.39</v>
      </c>
    </row>
    <row r="84" spans="1:3" x14ac:dyDescent="0.25">
      <c r="A84" s="19"/>
      <c r="B84" s="19">
        <v>42757</v>
      </c>
      <c r="C84" s="20">
        <v>3018.39</v>
      </c>
    </row>
    <row r="85" spans="1:3" x14ac:dyDescent="0.25">
      <c r="A85" s="19"/>
      <c r="B85" s="19">
        <v>42758</v>
      </c>
      <c r="C85" s="20">
        <v>3018.39</v>
      </c>
    </row>
    <row r="86" spans="1:3" x14ac:dyDescent="0.25">
      <c r="A86" s="19"/>
      <c r="B86" s="19">
        <v>42759</v>
      </c>
      <c r="C86" s="20">
        <v>3015.47</v>
      </c>
    </row>
    <row r="87" spans="1:3" x14ac:dyDescent="0.25">
      <c r="A87" s="19"/>
      <c r="B87" s="19">
        <v>42760</v>
      </c>
      <c r="C87" s="20">
        <v>3022.77</v>
      </c>
    </row>
    <row r="88" spans="1:3" x14ac:dyDescent="0.25">
      <c r="A88" s="19"/>
      <c r="B88" s="19">
        <v>42761</v>
      </c>
      <c r="C88" s="20">
        <v>3023.5</v>
      </c>
    </row>
    <row r="89" spans="1:3" x14ac:dyDescent="0.25">
      <c r="A89" s="19"/>
      <c r="B89" s="19">
        <v>42762</v>
      </c>
      <c r="C89" s="20">
        <v>3034.44</v>
      </c>
    </row>
    <row r="90" spans="1:3" x14ac:dyDescent="0.25">
      <c r="A90" s="19"/>
      <c r="B90" s="19">
        <v>42763</v>
      </c>
      <c r="C90" s="20">
        <v>3023.5</v>
      </c>
    </row>
    <row r="91" spans="1:3" x14ac:dyDescent="0.25">
      <c r="A91" s="19"/>
      <c r="B91" s="19">
        <v>42764</v>
      </c>
      <c r="C91" s="20">
        <v>3023.5</v>
      </c>
    </row>
    <row r="92" spans="1:3" x14ac:dyDescent="0.25">
      <c r="A92" s="19"/>
      <c r="B92" s="19">
        <v>42765</v>
      </c>
      <c r="C92" s="20">
        <v>3023.5</v>
      </c>
    </row>
    <row r="93" spans="1:3" x14ac:dyDescent="0.25">
      <c r="A93" s="19"/>
      <c r="B93" s="19">
        <v>42766</v>
      </c>
      <c r="C93" s="20">
        <v>3019.12</v>
      </c>
    </row>
    <row r="94" spans="1:3" x14ac:dyDescent="0.25">
      <c r="A94" s="19"/>
      <c r="B94" s="19">
        <v>42767</v>
      </c>
      <c r="C94" s="20">
        <v>3015.47</v>
      </c>
    </row>
    <row r="95" spans="1:3" x14ac:dyDescent="0.25">
      <c r="A95" s="19"/>
      <c r="B95" s="19">
        <v>42768</v>
      </c>
      <c r="C95" s="20">
        <v>3015.47</v>
      </c>
    </row>
    <row r="96" spans="1:3" x14ac:dyDescent="0.25">
      <c r="A96" s="19"/>
      <c r="B96" s="19">
        <v>42769</v>
      </c>
      <c r="C96" s="20">
        <v>3014.74</v>
      </c>
    </row>
    <row r="97" spans="1:3" x14ac:dyDescent="0.25">
      <c r="A97" s="19"/>
      <c r="B97" s="19">
        <v>42770</v>
      </c>
      <c r="C97" s="20">
        <v>3007.44</v>
      </c>
    </row>
    <row r="98" spans="1:3" x14ac:dyDescent="0.25">
      <c r="A98" s="19"/>
      <c r="B98" s="19">
        <v>42771</v>
      </c>
      <c r="C98" s="20">
        <v>3007.44</v>
      </c>
    </row>
    <row r="99" spans="1:3" x14ac:dyDescent="0.25">
      <c r="A99" s="19"/>
      <c r="B99" s="19">
        <v>42772</v>
      </c>
      <c r="C99" s="20">
        <v>3007.44</v>
      </c>
    </row>
    <row r="100" spans="1:3" x14ac:dyDescent="0.25">
      <c r="A100" s="19"/>
      <c r="B100" s="19">
        <v>42773</v>
      </c>
      <c r="C100" s="20">
        <v>3000.88</v>
      </c>
    </row>
    <row r="101" spans="1:3" x14ac:dyDescent="0.25">
      <c r="A101" s="19"/>
      <c r="B101" s="19">
        <v>42774</v>
      </c>
      <c r="C101" s="20">
        <v>3008.9</v>
      </c>
    </row>
    <row r="102" spans="1:3" x14ac:dyDescent="0.25">
      <c r="A102" s="19"/>
      <c r="B102" s="19">
        <v>42775</v>
      </c>
      <c r="C102" s="20">
        <v>3010.36</v>
      </c>
    </row>
    <row r="103" spans="1:3" x14ac:dyDescent="0.25">
      <c r="A103" s="19"/>
      <c r="B103" s="19">
        <v>42776</v>
      </c>
      <c r="C103" s="20">
        <v>3014.01</v>
      </c>
    </row>
    <row r="104" spans="1:3" x14ac:dyDescent="0.25">
      <c r="A104" s="19"/>
      <c r="B104" s="19">
        <v>42777</v>
      </c>
      <c r="C104" s="20">
        <v>2998.69</v>
      </c>
    </row>
    <row r="105" spans="1:3" x14ac:dyDescent="0.25">
      <c r="A105" s="19"/>
      <c r="B105" s="19">
        <v>42778</v>
      </c>
      <c r="C105" s="20">
        <v>2998.69</v>
      </c>
    </row>
    <row r="106" spans="1:3" x14ac:dyDescent="0.25">
      <c r="A106" s="19"/>
      <c r="B106" s="19">
        <v>42779</v>
      </c>
      <c r="C106" s="20">
        <v>2998.69</v>
      </c>
    </row>
    <row r="107" spans="1:3" x14ac:dyDescent="0.25">
      <c r="A107" s="19"/>
      <c r="B107" s="19">
        <v>42780</v>
      </c>
      <c r="C107" s="20">
        <v>3001.61</v>
      </c>
    </row>
    <row r="108" spans="1:3" x14ac:dyDescent="0.25">
      <c r="A108" s="19"/>
      <c r="B108" s="19">
        <v>42781</v>
      </c>
      <c r="C108" s="20">
        <v>2995.04</v>
      </c>
    </row>
    <row r="109" spans="1:3" x14ac:dyDescent="0.25">
      <c r="A109" s="19"/>
      <c r="B109" s="19">
        <v>42782</v>
      </c>
      <c r="C109" s="20">
        <v>3001.61</v>
      </c>
    </row>
    <row r="110" spans="1:3" x14ac:dyDescent="0.25">
      <c r="A110" s="19"/>
      <c r="B110" s="19">
        <v>42783</v>
      </c>
      <c r="C110" s="20">
        <v>2992.85</v>
      </c>
    </row>
    <row r="111" spans="1:3" x14ac:dyDescent="0.25">
      <c r="A111" s="19"/>
      <c r="B111" s="19">
        <v>42784</v>
      </c>
      <c r="C111" s="20">
        <v>2981.91</v>
      </c>
    </row>
    <row r="112" spans="1:3" x14ac:dyDescent="0.25">
      <c r="A112" s="19"/>
      <c r="B112" s="19">
        <v>42785</v>
      </c>
      <c r="C112" s="20">
        <v>2981.91</v>
      </c>
    </row>
    <row r="113" spans="1:3" x14ac:dyDescent="0.25">
      <c r="A113" s="19"/>
      <c r="B113" s="19">
        <v>42786</v>
      </c>
      <c r="C113" s="20">
        <v>2981.91</v>
      </c>
    </row>
    <row r="114" spans="1:3" x14ac:dyDescent="0.25">
      <c r="A114" s="19"/>
      <c r="B114" s="19">
        <v>42787</v>
      </c>
      <c r="C114" s="20">
        <v>2981.91</v>
      </c>
    </row>
    <row r="115" spans="1:3" x14ac:dyDescent="0.25">
      <c r="A115" s="19"/>
      <c r="B115" s="19">
        <v>42788</v>
      </c>
      <c r="C115" s="20">
        <v>2965.13</v>
      </c>
    </row>
    <row r="116" spans="1:3" x14ac:dyDescent="0.25">
      <c r="A116" s="19"/>
      <c r="B116" s="19">
        <v>42789</v>
      </c>
      <c r="C116" s="20">
        <v>2963.67</v>
      </c>
    </row>
    <row r="117" spans="1:3" x14ac:dyDescent="0.25">
      <c r="A117" s="19"/>
      <c r="B117" s="19">
        <v>42790</v>
      </c>
      <c r="C117" s="20">
        <v>2972.42</v>
      </c>
    </row>
    <row r="118" spans="1:3" x14ac:dyDescent="0.25">
      <c r="A118" s="19"/>
      <c r="B118" s="19">
        <v>42791</v>
      </c>
      <c r="C118" s="20">
        <v>2964.4</v>
      </c>
    </row>
    <row r="119" spans="1:3" x14ac:dyDescent="0.25">
      <c r="A119" s="19"/>
      <c r="B119" s="19">
        <v>42792</v>
      </c>
      <c r="C119" s="20">
        <v>2964.4</v>
      </c>
    </row>
    <row r="120" spans="1:3" x14ac:dyDescent="0.25">
      <c r="A120" s="19"/>
      <c r="B120" s="19">
        <v>42793</v>
      </c>
      <c r="C120" s="20">
        <v>2964.4</v>
      </c>
    </row>
    <row r="121" spans="1:3" x14ac:dyDescent="0.25">
      <c r="A121" s="19"/>
      <c r="B121" s="19">
        <v>42794</v>
      </c>
      <c r="C121" s="20">
        <v>2965.13</v>
      </c>
    </row>
    <row r="122" spans="1:3" x14ac:dyDescent="0.25">
      <c r="A122" s="19"/>
      <c r="B122" s="19">
        <v>42795</v>
      </c>
      <c r="C122" s="20">
        <v>2971.29</v>
      </c>
    </row>
    <row r="123" spans="1:3" x14ac:dyDescent="0.25">
      <c r="A123" s="19"/>
      <c r="B123" s="19">
        <v>42796</v>
      </c>
      <c r="C123" s="20">
        <v>2976.4</v>
      </c>
    </row>
    <row r="124" spans="1:3" x14ac:dyDescent="0.25">
      <c r="A124" s="19"/>
      <c r="B124" s="19">
        <v>42797</v>
      </c>
      <c r="C124" s="20">
        <v>2974.94</v>
      </c>
    </row>
    <row r="125" spans="1:3" x14ac:dyDescent="0.25">
      <c r="A125" s="19"/>
      <c r="B125" s="19">
        <v>42798</v>
      </c>
      <c r="C125" s="20">
        <v>2972.02</v>
      </c>
    </row>
    <row r="126" spans="1:3" x14ac:dyDescent="0.25">
      <c r="A126" s="19"/>
      <c r="B126" s="19">
        <v>42799</v>
      </c>
      <c r="C126" s="20">
        <v>2972.02</v>
      </c>
    </row>
    <row r="127" spans="1:3" x14ac:dyDescent="0.25">
      <c r="A127" s="19"/>
      <c r="B127" s="19">
        <v>42800</v>
      </c>
      <c r="C127" s="20">
        <v>2972.02</v>
      </c>
    </row>
    <row r="128" spans="1:3" x14ac:dyDescent="0.25">
      <c r="A128" s="19"/>
      <c r="B128" s="19">
        <v>42801</v>
      </c>
      <c r="C128" s="20">
        <v>2984.42</v>
      </c>
    </row>
    <row r="129" spans="1:3" x14ac:dyDescent="0.25">
      <c r="A129" s="19"/>
      <c r="B129" s="19">
        <v>42802</v>
      </c>
      <c r="C129" s="20">
        <v>2979.31</v>
      </c>
    </row>
    <row r="130" spans="1:3" x14ac:dyDescent="0.25">
      <c r="A130" s="19"/>
      <c r="B130" s="19">
        <v>42803</v>
      </c>
      <c r="C130" s="20">
        <v>2986.61</v>
      </c>
    </row>
    <row r="131" spans="1:3" x14ac:dyDescent="0.25">
      <c r="A131" s="19"/>
      <c r="B131" s="19">
        <v>42804</v>
      </c>
      <c r="C131" s="20">
        <v>2998.29</v>
      </c>
    </row>
    <row r="132" spans="1:3" x14ac:dyDescent="0.25">
      <c r="A132" s="19"/>
      <c r="B132" s="19">
        <v>42805</v>
      </c>
      <c r="C132" s="20">
        <v>3009.23</v>
      </c>
    </row>
    <row r="133" spans="1:3" x14ac:dyDescent="0.25">
      <c r="A133" s="19"/>
      <c r="B133" s="19">
        <v>42806</v>
      </c>
      <c r="C133" s="20">
        <v>2998.29</v>
      </c>
    </row>
    <row r="134" spans="1:3" x14ac:dyDescent="0.25">
      <c r="A134" s="19"/>
      <c r="B134" s="19">
        <v>42807</v>
      </c>
      <c r="C134" s="20">
        <v>3009.23</v>
      </c>
    </row>
    <row r="135" spans="1:3" x14ac:dyDescent="0.25">
      <c r="A135" s="19"/>
      <c r="B135" s="19">
        <v>42808</v>
      </c>
      <c r="C135" s="20">
        <v>3016.53</v>
      </c>
    </row>
    <row r="136" spans="1:3" x14ac:dyDescent="0.25">
      <c r="A136" s="19"/>
      <c r="B136" s="19">
        <v>42809</v>
      </c>
      <c r="C136" s="20">
        <v>3017.99</v>
      </c>
    </row>
    <row r="137" spans="1:3" x14ac:dyDescent="0.25">
      <c r="A137" s="19"/>
      <c r="B137" s="19">
        <v>42810</v>
      </c>
      <c r="C137" s="20">
        <v>3014.34</v>
      </c>
    </row>
    <row r="138" spans="1:3" x14ac:dyDescent="0.25">
      <c r="A138" s="19"/>
      <c r="B138" s="19">
        <v>42811</v>
      </c>
      <c r="C138" s="20">
        <v>3000.47</v>
      </c>
    </row>
    <row r="139" spans="1:3" x14ac:dyDescent="0.25">
      <c r="A139" s="19"/>
      <c r="B139" s="19">
        <v>42812</v>
      </c>
      <c r="C139" s="20">
        <v>2997.56</v>
      </c>
    </row>
    <row r="140" spans="1:3" x14ac:dyDescent="0.25">
      <c r="A140" s="19"/>
      <c r="B140" s="19">
        <v>42813</v>
      </c>
      <c r="C140" s="20">
        <v>2997.56</v>
      </c>
    </row>
    <row r="141" spans="1:3" x14ac:dyDescent="0.25">
      <c r="A141" s="19"/>
      <c r="B141" s="19">
        <v>42814</v>
      </c>
      <c r="C141" s="20">
        <v>2997.56</v>
      </c>
    </row>
    <row r="142" spans="1:3" x14ac:dyDescent="0.25">
      <c r="A142" s="19"/>
      <c r="B142" s="19">
        <v>42815</v>
      </c>
      <c r="C142" s="20">
        <v>3003.39</v>
      </c>
    </row>
    <row r="143" spans="1:3" x14ac:dyDescent="0.25">
      <c r="A143" s="19"/>
      <c r="B143" s="19">
        <v>42816</v>
      </c>
      <c r="C143" s="20">
        <v>3013.61</v>
      </c>
    </row>
    <row r="144" spans="1:3" x14ac:dyDescent="0.25">
      <c r="A144" s="19"/>
      <c r="B144" s="19">
        <v>42817</v>
      </c>
      <c r="C144" s="20">
        <v>3008.5</v>
      </c>
    </row>
    <row r="145" spans="1:3" x14ac:dyDescent="0.25">
      <c r="A145" s="19"/>
      <c r="B145" s="19">
        <v>42818</v>
      </c>
      <c r="C145" s="20">
        <v>3000.47</v>
      </c>
    </row>
    <row r="146" spans="1:3" x14ac:dyDescent="0.25">
      <c r="A146" s="19"/>
      <c r="B146" s="19">
        <v>42819</v>
      </c>
      <c r="C146" s="20">
        <v>2998.29</v>
      </c>
    </row>
    <row r="147" spans="1:3" x14ac:dyDescent="0.25">
      <c r="A147" s="19"/>
      <c r="B147" s="19">
        <v>42820</v>
      </c>
      <c r="C147" s="20">
        <v>2998.29</v>
      </c>
    </row>
    <row r="148" spans="1:3" x14ac:dyDescent="0.25">
      <c r="A148" s="19"/>
      <c r="B148" s="19">
        <v>42821</v>
      </c>
      <c r="C148" s="20">
        <v>2998.29</v>
      </c>
    </row>
    <row r="149" spans="1:3" x14ac:dyDescent="0.25">
      <c r="A149" s="19"/>
      <c r="B149" s="19">
        <v>42822</v>
      </c>
      <c r="C149" s="20">
        <v>3008.5</v>
      </c>
    </row>
    <row r="150" spans="1:3" x14ac:dyDescent="0.25">
      <c r="A150" s="19"/>
      <c r="B150" s="19">
        <v>42823</v>
      </c>
      <c r="C150" s="20">
        <v>3005.58</v>
      </c>
    </row>
    <row r="151" spans="1:3" x14ac:dyDescent="0.25">
      <c r="A151" s="19"/>
      <c r="B151" s="19">
        <v>42824</v>
      </c>
      <c r="C151" s="20">
        <v>3011.42</v>
      </c>
    </row>
    <row r="152" spans="1:3" x14ac:dyDescent="0.25">
      <c r="A152" s="19"/>
      <c r="B152" s="19">
        <v>42825</v>
      </c>
      <c r="C152" s="20">
        <v>3012.15</v>
      </c>
    </row>
    <row r="153" spans="1:3" x14ac:dyDescent="0.25">
      <c r="A153" s="19"/>
      <c r="B153" s="19">
        <v>42826</v>
      </c>
      <c r="C153" s="20">
        <v>3011.73</v>
      </c>
    </row>
    <row r="154" spans="1:3" x14ac:dyDescent="0.25">
      <c r="A154" s="19"/>
      <c r="B154" s="19">
        <v>42827</v>
      </c>
      <c r="C154" s="20">
        <v>3011.73</v>
      </c>
    </row>
    <row r="155" spans="1:3" x14ac:dyDescent="0.25">
      <c r="A155" s="19"/>
      <c r="B155" s="19">
        <v>42828</v>
      </c>
      <c r="C155" s="20">
        <v>3011.73</v>
      </c>
    </row>
    <row r="156" spans="1:3" x14ac:dyDescent="0.25">
      <c r="A156" s="19"/>
      <c r="B156" s="19">
        <v>42829</v>
      </c>
      <c r="C156" s="20">
        <v>3008.81</v>
      </c>
    </row>
    <row r="157" spans="1:3" x14ac:dyDescent="0.25">
      <c r="A157" s="19"/>
      <c r="B157" s="19">
        <v>42830</v>
      </c>
      <c r="C157" s="20">
        <v>3015.38</v>
      </c>
    </row>
    <row r="158" spans="1:3" x14ac:dyDescent="0.25">
      <c r="A158" s="19"/>
      <c r="B158" s="19">
        <v>42831</v>
      </c>
      <c r="C158" s="20">
        <v>3024.86</v>
      </c>
    </row>
    <row r="159" spans="1:3" x14ac:dyDescent="0.25">
      <c r="A159" s="19"/>
      <c r="B159" s="19">
        <v>42832</v>
      </c>
      <c r="C159" s="20">
        <v>3024.86</v>
      </c>
    </row>
    <row r="160" spans="1:3" x14ac:dyDescent="0.25">
      <c r="A160" s="19"/>
      <c r="B160" s="19">
        <v>42833</v>
      </c>
      <c r="C160" s="20">
        <v>3021.21</v>
      </c>
    </row>
    <row r="161" spans="1:3" x14ac:dyDescent="0.25">
      <c r="A161" s="19"/>
      <c r="B161" s="19">
        <v>42834</v>
      </c>
      <c r="C161" s="20">
        <v>3021.21</v>
      </c>
    </row>
    <row r="162" spans="1:3" x14ac:dyDescent="0.25">
      <c r="A162" s="19"/>
      <c r="B162" s="19">
        <v>42835</v>
      </c>
      <c r="C162" s="20">
        <v>3021.21</v>
      </c>
    </row>
    <row r="163" spans="1:3" x14ac:dyDescent="0.25">
      <c r="A163" s="19"/>
      <c r="B163" s="19">
        <v>42836</v>
      </c>
      <c r="C163" s="20">
        <v>3019.75</v>
      </c>
    </row>
    <row r="164" spans="1:3" x14ac:dyDescent="0.25">
      <c r="A164" s="19"/>
      <c r="B164" s="19">
        <v>42837</v>
      </c>
      <c r="C164" s="20">
        <v>3012.46</v>
      </c>
    </row>
    <row r="165" spans="1:3" x14ac:dyDescent="0.25">
      <c r="A165" s="19"/>
      <c r="B165" s="19">
        <v>42838</v>
      </c>
      <c r="C165" s="20">
        <v>3013.19</v>
      </c>
    </row>
    <row r="166" spans="1:3" x14ac:dyDescent="0.25">
      <c r="A166" s="19"/>
      <c r="B166" s="19">
        <v>42839</v>
      </c>
      <c r="C166" s="20">
        <v>3013.92</v>
      </c>
    </row>
    <row r="167" spans="1:3" x14ac:dyDescent="0.25">
      <c r="A167" s="19"/>
      <c r="B167" s="19">
        <v>42840</v>
      </c>
      <c r="C167" s="20">
        <v>3013.92</v>
      </c>
    </row>
    <row r="168" spans="1:3" x14ac:dyDescent="0.25">
      <c r="A168" s="19"/>
      <c r="B168" s="19">
        <v>42841</v>
      </c>
      <c r="C168" s="20">
        <v>3013.92</v>
      </c>
    </row>
    <row r="169" spans="1:3" x14ac:dyDescent="0.25">
      <c r="A169" s="19"/>
      <c r="B169" s="19">
        <v>42842</v>
      </c>
      <c r="C169" s="20">
        <v>3013.92</v>
      </c>
    </row>
    <row r="170" spans="1:3" x14ac:dyDescent="0.25">
      <c r="A170" s="19"/>
      <c r="B170" s="19">
        <v>42843</v>
      </c>
      <c r="C170" s="20">
        <v>3016.11</v>
      </c>
    </row>
    <row r="171" spans="1:3" x14ac:dyDescent="0.25">
      <c r="A171" s="19"/>
      <c r="B171" s="19">
        <v>42844</v>
      </c>
      <c r="C171" s="20">
        <v>3012.46</v>
      </c>
    </row>
    <row r="172" spans="1:3" x14ac:dyDescent="0.25">
      <c r="A172" s="19"/>
      <c r="B172" s="19">
        <v>42845</v>
      </c>
      <c r="C172" s="20">
        <v>3016.11</v>
      </c>
    </row>
    <row r="173" spans="1:3" x14ac:dyDescent="0.25">
      <c r="A173" s="19"/>
      <c r="B173" s="19">
        <v>42846</v>
      </c>
      <c r="C173" s="20">
        <v>3012.46</v>
      </c>
    </row>
    <row r="174" spans="1:3" x14ac:dyDescent="0.25">
      <c r="A174" s="19"/>
      <c r="B174" s="19">
        <v>42847</v>
      </c>
      <c r="C174" s="20">
        <v>3008.81</v>
      </c>
    </row>
    <row r="175" spans="1:3" x14ac:dyDescent="0.25">
      <c r="A175" s="19"/>
      <c r="B175" s="19">
        <v>42848</v>
      </c>
      <c r="C175" s="20">
        <v>3008.81</v>
      </c>
    </row>
    <row r="176" spans="1:3" x14ac:dyDescent="0.25">
      <c r="A176" s="19"/>
      <c r="B176" s="19">
        <v>42849</v>
      </c>
      <c r="C176" s="20">
        <v>3008.81</v>
      </c>
    </row>
    <row r="177" spans="1:3" x14ac:dyDescent="0.25">
      <c r="A177" s="19"/>
      <c r="B177" s="19">
        <v>42850</v>
      </c>
      <c r="C177" s="20">
        <v>3004.43</v>
      </c>
    </row>
    <row r="178" spans="1:3" x14ac:dyDescent="0.25">
      <c r="A178" s="19"/>
      <c r="B178" s="19">
        <v>42851</v>
      </c>
      <c r="C178" s="20">
        <v>3002.97</v>
      </c>
    </row>
    <row r="179" spans="1:3" x14ac:dyDescent="0.25">
      <c r="A179" s="19"/>
      <c r="B179" s="19">
        <v>42852</v>
      </c>
      <c r="C179" s="20">
        <v>3005.16</v>
      </c>
    </row>
    <row r="180" spans="1:3" x14ac:dyDescent="0.25">
      <c r="A180" s="19"/>
      <c r="B180" s="19">
        <v>42853</v>
      </c>
      <c r="C180" s="20">
        <v>3005.16</v>
      </c>
    </row>
    <row r="181" spans="1:3" x14ac:dyDescent="0.25">
      <c r="A181" s="19"/>
      <c r="B181" s="19">
        <v>42854</v>
      </c>
      <c r="C181" s="20">
        <v>3013.92</v>
      </c>
    </row>
    <row r="182" spans="1:3" x14ac:dyDescent="0.25">
      <c r="A182" s="19"/>
      <c r="B182" s="19">
        <v>42855</v>
      </c>
      <c r="C182" s="20">
        <v>3013.92</v>
      </c>
    </row>
    <row r="183" spans="1:3" x14ac:dyDescent="0.25">
      <c r="A183" s="19"/>
      <c r="B183" s="19">
        <v>42856</v>
      </c>
      <c r="C183" s="20">
        <v>3003.35</v>
      </c>
    </row>
    <row r="184" spans="1:3" x14ac:dyDescent="0.25">
      <c r="B184" s="19"/>
    </row>
    <row r="185" spans="1:3" x14ac:dyDescent="0.25">
      <c r="B185" s="19"/>
    </row>
    <row r="186" spans="1:3" x14ac:dyDescent="0.25">
      <c r="B186" s="19"/>
    </row>
    <row r="187" spans="1:3" x14ac:dyDescent="0.25">
      <c r="B187" s="19"/>
    </row>
    <row r="188" spans="1:3" x14ac:dyDescent="0.25">
      <c r="B188" s="19"/>
    </row>
    <row r="189" spans="1:3" x14ac:dyDescent="0.25">
      <c r="B189" s="19"/>
    </row>
    <row r="190" spans="1:3" x14ac:dyDescent="0.25">
      <c r="B190" s="19"/>
    </row>
    <row r="191" spans="1:3" x14ac:dyDescent="0.25">
      <c r="B191" s="19"/>
    </row>
    <row r="192" spans="1:3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B931D9868C940A042DA894E8174CA" ma:contentTypeVersion="1" ma:contentTypeDescription="Create a new document." ma:contentTypeScope="" ma:versionID="be3b2bbe5dfab2c08437372aedcfdfa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53C2CA-51AB-49A5-A97B-CCEC78DCE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3E75EF-0C13-4DDC-82FB-AA45E09AE265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7F7A499-1245-4369-AED9-AA4ECB90C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VOM</vt:lpstr>
      <vt:lpstr>Start cost</vt:lpstr>
      <vt:lpstr>Summary!Print_Area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Vaughan</dc:creator>
  <cp:lastModifiedBy>Betsy Sekula</cp:lastModifiedBy>
  <dcterms:created xsi:type="dcterms:W3CDTF">2017-04-21T17:35:02Z</dcterms:created>
  <dcterms:modified xsi:type="dcterms:W3CDTF">2017-07-10T17:44:17Z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0x0101001B3B931D9868C940A042DA894E8174CA</vt:lpwstr>
  </property>
</Properties>
</file>