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0" windowWidth="12120" windowHeight="9090"/>
  </bookViews>
  <sheets>
    <sheet name="A" sheetId="1" r:id="rId1"/>
  </sheets>
  <calcPr calcId="145621"/>
</workbook>
</file>

<file path=xl/calcChain.xml><?xml version="1.0" encoding="utf-8"?>
<calcChain xmlns="http://schemas.openxmlformats.org/spreadsheetml/2006/main">
  <c r="N37" i="1" l="1"/>
  <c r="M37" i="1"/>
  <c r="E30" i="1"/>
  <c r="E22" i="1"/>
  <c r="N22" i="1" l="1"/>
  <c r="M22" i="1"/>
  <c r="N20" i="1"/>
  <c r="M20" i="1"/>
  <c r="N12" i="1"/>
  <c r="M12" i="1"/>
  <c r="N10" i="1"/>
  <c r="M10" i="1"/>
  <c r="N8" i="1"/>
  <c r="M8" i="1"/>
  <c r="N6" i="1"/>
  <c r="M6" i="1"/>
  <c r="N3" i="1"/>
  <c r="M3" i="1"/>
  <c r="N18" i="1"/>
  <c r="M18" i="1"/>
  <c r="N16" i="1"/>
  <c r="M16" i="1"/>
  <c r="H8" i="1"/>
  <c r="K14" i="1"/>
  <c r="M14" i="1" s="1"/>
  <c r="G8" i="1"/>
  <c r="N14" i="1" l="1"/>
  <c r="N24" i="1"/>
  <c r="M24" i="1"/>
  <c r="H22" i="1"/>
  <c r="G22" i="1"/>
  <c r="G20" i="1"/>
  <c r="M28" i="1" l="1"/>
  <c r="M32" i="1" s="1"/>
  <c r="M30" i="1"/>
  <c r="M26" i="1"/>
  <c r="N30" i="1"/>
  <c r="N26" i="1"/>
  <c r="N28" i="1"/>
  <c r="H18" i="1"/>
  <c r="G18" i="1"/>
  <c r="H10" i="1"/>
  <c r="G10" i="1"/>
  <c r="N32" i="1" l="1"/>
  <c r="G14" i="1"/>
  <c r="H12" i="1"/>
  <c r="G12" i="1"/>
  <c r="H16" i="1"/>
  <c r="G16" i="1"/>
  <c r="H6" i="1"/>
  <c r="G6" i="1"/>
  <c r="H14" i="1"/>
  <c r="H20" i="1"/>
  <c r="H24" i="1" l="1"/>
  <c r="H28" i="1" s="1"/>
  <c r="G24" i="1"/>
  <c r="G30" i="1" l="1"/>
  <c r="G26" i="1"/>
  <c r="G28" i="1"/>
  <c r="H30" i="1"/>
  <c r="H26" i="1"/>
  <c r="H32" i="1" l="1"/>
  <c r="N34" i="1" s="1"/>
  <c r="G32" i="1"/>
  <c r="M34" i="1" s="1"/>
</calcChain>
</file>

<file path=xl/sharedStrings.xml><?xml version="1.0" encoding="utf-8"?>
<sst xmlns="http://schemas.openxmlformats.org/spreadsheetml/2006/main" count="70" uniqueCount="29">
  <si>
    <t>Rate</t>
  </si>
  <si>
    <t>Schedule</t>
  </si>
  <si>
    <t>Bill Calculations</t>
  </si>
  <si>
    <t>Charges</t>
  </si>
  <si>
    <t>kWh</t>
  </si>
  <si>
    <t xml:space="preserve">  Customer Charge</t>
  </si>
  <si>
    <t>$/mo.</t>
  </si>
  <si>
    <t xml:space="preserve">  Energy Charges</t>
  </si>
  <si>
    <t>$/kWh</t>
  </si>
  <si>
    <t xml:space="preserve">  DSM Adj. Clause</t>
  </si>
  <si>
    <t xml:space="preserve">  Fuel Adjustment</t>
  </si>
  <si>
    <t xml:space="preserve">    Subtotal</t>
  </si>
  <si>
    <t xml:space="preserve">  Envir. Surcharge</t>
  </si>
  <si>
    <t>$/$</t>
  </si>
  <si>
    <t xml:space="preserve">    Total Bill</t>
  </si>
  <si>
    <t>$/Meter</t>
  </si>
  <si>
    <t xml:space="preserve">  Residential HEAP</t>
  </si>
  <si>
    <t xml:space="preserve">  Capacity Charge</t>
  </si>
  <si>
    <t xml:space="preserve">  Big Sandy Operations</t>
  </si>
  <si>
    <t xml:space="preserve">  Economic Development</t>
  </si>
  <si>
    <t xml:space="preserve">  Big Sandy Retirement</t>
  </si>
  <si>
    <t xml:space="preserve">  Purchased Power</t>
  </si>
  <si>
    <t xml:space="preserve">  System Sales</t>
  </si>
  <si>
    <t>x</t>
  </si>
  <si>
    <t>Basis</t>
  </si>
  <si>
    <t>Current</t>
  </si>
  <si>
    <t>Annualized TY</t>
  </si>
  <si>
    <t>Proposed</t>
  </si>
  <si>
    <t>$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</si>
</sst>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"/>
    <numFmt numFmtId="165" formatCode="#,##0.000000"/>
    <numFmt numFmtId="166" formatCode="&quot;$&quot;#,##0.00"/>
    <numFmt numFmtId="167" formatCode="#,##0.0000000_);\(#,##0.0000000\)"/>
    <numFmt numFmtId="168" formatCode="0.00_);\(0.00\)"/>
    <numFmt numFmtId="169" formatCode="0.000000_);\(0.000000\)"/>
    <numFmt numFmtId="170" formatCode="#,##0.000000_);\(#,##0.000000\)"/>
    <numFmt numFmtId="171" formatCode="0.0000%"/>
    <numFmt numFmtId="172" formatCode="0.00000%"/>
  </numFmts>
  <fonts count="45">
    <font>
      <sz val="12"/>
      <name val="Arial"/>
    </font>
    <font>
      <sz val="11"/>
      <color theme="1"/>
      <name val="Calibri"/>
      <family val="2"/>
      <scheme val="minor"/>
    </font>
    <font>
      <u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color rgb="FFFF0000"/>
      <name val="Arial"/>
      <family val="2"/>
    </font>
    <font>
      <sz val="12"/>
      <name val="Arial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 MT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MS Sans Serif"/>
      <family val="2"/>
    </font>
    <font>
      <sz val="10"/>
      <name val="Helv"/>
    </font>
    <font>
      <b/>
      <sz val="14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04">
    <xf numFmtId="0" fontId="0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5" applyNumberFormat="0" applyAlignment="0" applyProtection="0"/>
    <xf numFmtId="0" fontId="15" fillId="6" borderId="6" applyNumberFormat="0" applyAlignment="0" applyProtection="0"/>
    <xf numFmtId="0" fontId="16" fillId="6" borderId="5" applyNumberFormat="0" applyAlignment="0" applyProtection="0"/>
    <xf numFmtId="0" fontId="17" fillId="0" borderId="7" applyNumberFormat="0" applyFill="0" applyAlignment="0" applyProtection="0"/>
    <xf numFmtId="0" fontId="18" fillId="7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2" fillId="32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3" fillId="33" borderId="0" applyNumberFormat="0" applyBorder="0" applyAlignment="0" applyProtection="0"/>
    <xf numFmtId="0" fontId="23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36" borderId="0" applyNumberFormat="0" applyBorder="0" applyAlignment="0" applyProtection="0"/>
    <xf numFmtId="0" fontId="23" fillId="37" borderId="0" applyNumberFormat="0" applyBorder="0" applyAlignment="0" applyProtection="0"/>
    <xf numFmtId="0" fontId="23" fillId="38" borderId="0" applyNumberFormat="0" applyBorder="0" applyAlignment="0" applyProtection="0"/>
    <xf numFmtId="0" fontId="23" fillId="39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36" borderId="0" applyNumberFormat="0" applyBorder="0" applyAlignment="0" applyProtection="0"/>
    <xf numFmtId="0" fontId="23" fillId="39" borderId="0" applyNumberFormat="0" applyBorder="0" applyAlignment="0" applyProtection="0"/>
    <xf numFmtId="0" fontId="23" fillId="42" borderId="0" applyNumberFormat="0" applyBorder="0" applyAlignment="0" applyProtection="0"/>
    <xf numFmtId="0" fontId="24" fillId="43" borderId="0" applyNumberFormat="0" applyBorder="0" applyAlignment="0" applyProtection="0"/>
    <xf numFmtId="0" fontId="24" fillId="40" borderId="0" applyNumberFormat="0" applyBorder="0" applyAlignment="0" applyProtection="0"/>
    <xf numFmtId="0" fontId="24" fillId="41" borderId="0" applyNumberFormat="0" applyBorder="0" applyAlignment="0" applyProtection="0"/>
    <xf numFmtId="0" fontId="24" fillId="44" borderId="0" applyNumberFormat="0" applyBorder="0" applyAlignment="0" applyProtection="0"/>
    <xf numFmtId="0" fontId="24" fillId="45" borderId="0" applyNumberFormat="0" applyBorder="0" applyAlignment="0" applyProtection="0"/>
    <xf numFmtId="0" fontId="24" fillId="46" borderId="0" applyNumberFormat="0" applyBorder="0" applyAlignment="0" applyProtection="0"/>
    <xf numFmtId="0" fontId="24" fillId="47" borderId="0" applyNumberFormat="0" applyBorder="0" applyAlignment="0" applyProtection="0"/>
    <xf numFmtId="0" fontId="24" fillId="48" borderId="0" applyNumberFormat="0" applyBorder="0" applyAlignment="0" applyProtection="0"/>
    <xf numFmtId="0" fontId="24" fillId="49" borderId="0" applyNumberFormat="0" applyBorder="0" applyAlignment="0" applyProtection="0"/>
    <xf numFmtId="0" fontId="24" fillId="44" borderId="0" applyNumberFormat="0" applyBorder="0" applyAlignment="0" applyProtection="0"/>
    <xf numFmtId="0" fontId="24" fillId="45" borderId="0" applyNumberFormat="0" applyBorder="0" applyAlignment="0" applyProtection="0"/>
    <xf numFmtId="0" fontId="24" fillId="50" borderId="0" applyNumberFormat="0" applyBorder="0" applyAlignment="0" applyProtection="0"/>
    <xf numFmtId="0" fontId="25" fillId="34" borderId="0" applyNumberFormat="0" applyBorder="0" applyAlignment="0" applyProtection="0"/>
    <xf numFmtId="0" fontId="26" fillId="51" borderId="12" applyNumberFormat="0" applyAlignment="0" applyProtection="0"/>
    <xf numFmtId="0" fontId="27" fillId="52" borderId="13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35" borderId="0" applyNumberFormat="0" applyBorder="0" applyAlignment="0" applyProtection="0"/>
    <xf numFmtId="0" fontId="30" fillId="0" borderId="14" applyNumberFormat="0" applyFill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2" fillId="0" borderId="0" applyNumberFormat="0" applyFill="0" applyBorder="0" applyAlignment="0" applyProtection="0"/>
    <xf numFmtId="0" fontId="33" fillId="38" borderId="12" applyNumberFormat="0" applyAlignment="0" applyProtection="0"/>
    <xf numFmtId="0" fontId="34" fillId="0" borderId="17" applyNumberFormat="0" applyFill="0" applyAlignment="0" applyProtection="0"/>
    <xf numFmtId="0" fontId="35" fillId="53" borderId="0" applyNumberFormat="0" applyBorder="0" applyAlignment="0" applyProtection="0"/>
    <xf numFmtId="37" fontId="3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37" fontId="36" fillId="0" borderId="0"/>
    <xf numFmtId="0" fontId="4" fillId="0" borderId="0"/>
    <xf numFmtId="0" fontId="4" fillId="0" borderId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37" fillId="51" borderId="19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8" fillId="0" borderId="0" applyNumberFormat="0" applyFont="0" applyFill="0" applyBorder="0" applyAlignment="0" applyProtection="0">
      <alignment horizontal="left"/>
    </xf>
    <xf numFmtId="0" fontId="39" fillId="0" borderId="0" applyNumberFormat="0" applyFill="0" applyBorder="0" applyAlignment="0" applyProtection="0"/>
    <xf numFmtId="0" fontId="40" fillId="0" borderId="20" applyNumberFormat="0" applyFill="0" applyAlignment="0" applyProtection="0"/>
    <xf numFmtId="0" fontId="41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38" fillId="0" borderId="0" applyNumberFormat="0" applyFont="0" applyFill="0" applyBorder="0" applyAlignment="0" applyProtection="0">
      <alignment horizontal="left"/>
    </xf>
    <xf numFmtId="4" fontId="38" fillId="0" borderId="0" applyFont="0" applyFill="0" applyBorder="0" applyAlignment="0" applyProtection="0"/>
    <xf numFmtId="0" fontId="42" fillId="0" borderId="11">
      <alignment horizontal="center"/>
    </xf>
    <xf numFmtId="3" fontId="38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8" fillId="0" borderId="0"/>
    <xf numFmtId="40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8" fillId="0" borderId="0"/>
    <xf numFmtId="0" fontId="38" fillId="0" borderId="0"/>
    <xf numFmtId="0" fontId="38" fillId="0" borderId="0"/>
    <xf numFmtId="9" fontId="38" fillId="0" borderId="0" applyFont="0" applyFill="0" applyBorder="0" applyAlignment="0" applyProtection="0"/>
    <xf numFmtId="0" fontId="38" fillId="0" borderId="0" applyNumberFormat="0" applyFont="0" applyFill="0" applyBorder="0" applyAlignment="0" applyProtection="0">
      <alignment horizontal="left"/>
    </xf>
    <xf numFmtId="15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0" fontId="42" fillId="0" borderId="11">
      <alignment horizontal="center"/>
    </xf>
    <xf numFmtId="0" fontId="38" fillId="55" borderId="0" applyNumberFormat="0" applyFont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8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5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0" fontId="38" fillId="55" borderId="0" applyNumberFormat="0" applyFon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4" fillId="0" borderId="0"/>
    <xf numFmtId="44" fontId="1" fillId="0" borderId="0" applyFont="0" applyFill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37" fontId="3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37" fontId="36" fillId="0" borderId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8" fillId="0" borderId="0" applyNumberFormat="0" applyFont="0" applyFill="0" applyBorder="0" applyAlignment="0" applyProtection="0">
      <alignment horizontal="left"/>
    </xf>
    <xf numFmtId="0" fontId="38" fillId="0" borderId="0"/>
    <xf numFmtId="40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8" fillId="0" borderId="0"/>
    <xf numFmtId="0" fontId="38" fillId="0" borderId="0"/>
    <xf numFmtId="0" fontId="38" fillId="0" borderId="0"/>
    <xf numFmtId="9" fontId="38" fillId="0" borderId="0" applyFont="0" applyFill="0" applyBorder="0" applyAlignment="0" applyProtection="0"/>
    <xf numFmtId="0" fontId="38" fillId="0" borderId="0" applyNumberFormat="0" applyFont="0" applyFill="0" applyBorder="0" applyAlignment="0" applyProtection="0">
      <alignment horizontal="left"/>
    </xf>
    <xf numFmtId="4" fontId="38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0" fontId="4" fillId="54" borderId="18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4" fillId="0" borderId="0" applyFont="0" applyFill="0" applyBorder="0" applyAlignment="0" applyProtection="0"/>
    <xf numFmtId="0" fontId="1" fillId="0" borderId="0"/>
    <xf numFmtId="0" fontId="1" fillId="8" borderId="9" applyNumberFormat="0" applyFont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4" fillId="0" borderId="0"/>
    <xf numFmtId="44" fontId="1" fillId="0" borderId="0" applyFont="0" applyFill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8" borderId="9" applyNumberFormat="0" applyFont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8" borderId="9" applyNumberFormat="0" applyFont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8" borderId="9" applyNumberFormat="0" applyFont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8" borderId="9" applyNumberFormat="0" applyFont="0" applyAlignment="0" applyProtection="0"/>
    <xf numFmtId="44" fontId="1" fillId="0" borderId="0" applyFont="0" applyFill="0" applyBorder="0" applyAlignment="0" applyProtection="0"/>
    <xf numFmtId="0" fontId="4" fillId="0" borderId="0"/>
  </cellStyleXfs>
  <cellXfs count="46">
    <xf numFmtId="0" fontId="0" fillId="0" borderId="0" xfId="0" applyNumberFormat="1" applyFont="1" applyAlignment="1" applyProtection="1">
      <protection locked="0"/>
    </xf>
    <xf numFmtId="0" fontId="0" fillId="0" borderId="0" xfId="0" applyNumberFormat="1" applyProtection="1">
      <protection locked="0"/>
    </xf>
    <xf numFmtId="0" fontId="0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NumberFormat="1" applyBorder="1"/>
    <xf numFmtId="0" fontId="0" fillId="0" borderId="0" xfId="0" applyFont="1" applyAlignment="1"/>
    <xf numFmtId="166" fontId="0" fillId="0" borderId="0" xfId="0" applyNumberFormat="1"/>
    <xf numFmtId="168" fontId="0" fillId="0" borderId="0" xfId="0" applyNumberFormat="1" applyFont="1" applyAlignment="1" applyProtection="1">
      <protection locked="0"/>
    </xf>
    <xf numFmtId="168" fontId="0" fillId="0" borderId="0" xfId="0" applyNumberFormat="1"/>
    <xf numFmtId="0" fontId="0" fillId="0" borderId="0" xfId="0" applyAlignment="1"/>
    <xf numFmtId="39" fontId="0" fillId="0" borderId="0" xfId="0" applyNumberFormat="1" applyFont="1" applyBorder="1" applyAlignment="1" applyProtection="1">
      <protection locked="0"/>
    </xf>
    <xf numFmtId="169" fontId="0" fillId="0" borderId="0" xfId="0" applyNumberFormat="1" applyFill="1"/>
    <xf numFmtId="0" fontId="0" fillId="0" borderId="0" xfId="0" applyNumberFormat="1" applyFont="1" applyFill="1" applyAlignment="1" applyProtection="1">
      <protection locked="0"/>
    </xf>
    <xf numFmtId="0" fontId="0" fillId="0" borderId="0" xfId="0" applyNumberFormat="1" applyFill="1" applyProtection="1">
      <protection locked="0"/>
    </xf>
    <xf numFmtId="2" fontId="0" fillId="0" borderId="0" xfId="0" applyNumberFormat="1" applyFill="1" applyProtection="1">
      <protection locked="0"/>
    </xf>
    <xf numFmtId="0" fontId="0" fillId="0" borderId="0" xfId="0" applyNumberFormat="1" applyAlignment="1" applyProtection="1">
      <alignment horizontal="center"/>
      <protection locked="0"/>
    </xf>
    <xf numFmtId="49" fontId="0" fillId="0" borderId="0" xfId="0" applyNumberFormat="1" applyFont="1" applyAlignment="1"/>
    <xf numFmtId="167" fontId="0" fillId="0" borderId="0" xfId="0" applyNumberFormat="1" applyFill="1"/>
    <xf numFmtId="170" fontId="0" fillId="0" borderId="0" xfId="0" applyNumberFormat="1" applyFill="1"/>
    <xf numFmtId="14" fontId="0" fillId="0" borderId="0" xfId="0" applyNumberFormat="1" applyProtection="1">
      <protection locked="0"/>
    </xf>
    <xf numFmtId="0" fontId="0" fillId="0" borderId="0" xfId="0" applyNumberFormat="1" applyFont="1" applyAlignment="1" applyProtection="1">
      <protection locked="0"/>
    </xf>
    <xf numFmtId="2" fontId="5" fillId="0" borderId="0" xfId="0" applyNumberFormat="1" applyFont="1" applyFill="1" applyAlignment="1" applyProtection="1">
      <protection locked="0"/>
    </xf>
    <xf numFmtId="164" fontId="5" fillId="0" borderId="0" xfId="0" applyNumberFormat="1" applyFont="1" applyFill="1"/>
    <xf numFmtId="167" fontId="5" fillId="0" borderId="0" xfId="0" applyNumberFormat="1" applyFont="1" applyFill="1"/>
    <xf numFmtId="2" fontId="5" fillId="0" borderId="0" xfId="0" applyNumberFormat="1" applyFont="1" applyFill="1" applyProtection="1">
      <protection locked="0"/>
    </xf>
    <xf numFmtId="165" fontId="5" fillId="0" borderId="0" xfId="0" applyNumberFormat="1" applyFont="1" applyFill="1"/>
    <xf numFmtId="0" fontId="0" fillId="0" borderId="0" xfId="0" applyNumberFormat="1" applyFont="1" applyAlignment="1" applyProtection="1">
      <protection locked="0"/>
    </xf>
    <xf numFmtId="0" fontId="2" fillId="0" borderId="0" xfId="0" applyNumberFormat="1" applyFont="1" applyAlignment="1" applyProtection="1">
      <alignment horizontal="center"/>
      <protection locked="0"/>
    </xf>
    <xf numFmtId="0" fontId="3" fillId="0" borderId="0" xfId="0" applyNumberFormat="1" applyFont="1" applyProtection="1">
      <protection locked="0"/>
    </xf>
    <xf numFmtId="0" fontId="3" fillId="0" borderId="0" xfId="0" applyNumberFormat="1" applyFont="1" applyAlignment="1" applyProtection="1">
      <alignment horizontal="center"/>
      <protection locked="0"/>
    </xf>
    <xf numFmtId="0" fontId="3" fillId="0" borderId="0" xfId="0" quotePrefix="1" applyNumberFormat="1" applyFont="1" applyProtection="1">
      <protection locked="0"/>
    </xf>
    <xf numFmtId="14" fontId="3" fillId="0" borderId="0" xfId="0" applyNumberFormat="1" applyFont="1" applyProtection="1">
      <protection locked="0"/>
    </xf>
    <xf numFmtId="0" fontId="3" fillId="0" borderId="0" xfId="0" applyNumberFormat="1" applyFont="1" applyAlignment="1" applyProtection="1">
      <protection locked="0"/>
    </xf>
    <xf numFmtId="10" fontId="0" fillId="0" borderId="0" xfId="1" applyNumberFormat="1" applyFont="1" applyAlignment="1" applyProtection="1">
      <protection locked="0"/>
    </xf>
    <xf numFmtId="171" fontId="5" fillId="0" borderId="0" xfId="1" applyNumberFormat="1" applyFont="1" applyFill="1"/>
    <xf numFmtId="172" fontId="5" fillId="0" borderId="0" xfId="1" applyNumberFormat="1" applyFont="1" applyFill="1"/>
    <xf numFmtId="0" fontId="44" fillId="0" borderId="0" xfId="0" applyNumberFormat="1" applyFont="1" applyFill="1" applyBorder="1" applyAlignment="1" applyProtection="1">
      <protection locked="0"/>
    </xf>
    <xf numFmtId="166" fontId="0" fillId="0" borderId="0" xfId="0" applyNumberFormat="1" applyFont="1" applyAlignment="1" applyProtection="1">
      <protection locked="0"/>
    </xf>
    <xf numFmtId="0" fontId="44" fillId="57" borderId="21" xfId="0" applyNumberFormat="1" applyFont="1" applyFill="1" applyBorder="1" applyAlignment="1" applyProtection="1">
      <alignment horizontal="center"/>
      <protection locked="0"/>
    </xf>
    <xf numFmtId="0" fontId="44" fillId="57" borderId="22" xfId="0" applyNumberFormat="1" applyFont="1" applyFill="1" applyBorder="1" applyAlignment="1" applyProtection="1">
      <alignment horizontal="center"/>
      <protection locked="0"/>
    </xf>
    <xf numFmtId="0" fontId="44" fillId="57" borderId="23" xfId="0" applyNumberFormat="1" applyFont="1" applyFill="1" applyBorder="1" applyAlignment="1" applyProtection="1">
      <alignment horizontal="center"/>
      <protection locked="0"/>
    </xf>
    <xf numFmtId="0" fontId="44" fillId="56" borderId="21" xfId="0" applyNumberFormat="1" applyFont="1" applyFill="1" applyBorder="1" applyAlignment="1" applyProtection="1">
      <alignment horizontal="center"/>
      <protection locked="0"/>
    </xf>
    <xf numFmtId="0" fontId="44" fillId="56" borderId="22" xfId="0" applyNumberFormat="1" applyFont="1" applyFill="1" applyBorder="1" applyAlignment="1" applyProtection="1">
      <alignment horizontal="center"/>
      <protection locked="0"/>
    </xf>
    <xf numFmtId="0" fontId="44" fillId="56" borderId="23" xfId="0" applyNumberFormat="1" applyFont="1" applyFill="1" applyBorder="1" applyAlignment="1" applyProtection="1">
      <alignment horizontal="center"/>
      <protection locked="0"/>
    </xf>
  </cellXfs>
  <cellStyles count="504">
    <cellStyle name="20% - Accent1" xfId="19" builtinId="30" customBuiltin="1"/>
    <cellStyle name="20% - Accent1 2" xfId="45"/>
    <cellStyle name="20% - Accent1 3" xfId="223"/>
    <cellStyle name="20% - Accent1 3 2" xfId="369"/>
    <cellStyle name="20% - Accent1 3 3" xfId="420"/>
    <cellStyle name="20% - Accent1 3 4" xfId="477"/>
    <cellStyle name="20% - Accent1 4" xfId="351"/>
    <cellStyle name="20% - Accent1 5" xfId="403"/>
    <cellStyle name="20% - Accent1 6" xfId="448"/>
    <cellStyle name="20% - Accent2" xfId="23" builtinId="34" customBuiltin="1"/>
    <cellStyle name="20% - Accent2 2" xfId="46"/>
    <cellStyle name="20% - Accent2 3" xfId="225"/>
    <cellStyle name="20% - Accent2 3 2" xfId="371"/>
    <cellStyle name="20% - Accent2 3 3" xfId="422"/>
    <cellStyle name="20% - Accent2 3 4" xfId="479"/>
    <cellStyle name="20% - Accent2 4" xfId="353"/>
    <cellStyle name="20% - Accent2 5" xfId="405"/>
    <cellStyle name="20% - Accent2 6" xfId="450"/>
    <cellStyle name="20% - Accent3" xfId="27" builtinId="38" customBuiltin="1"/>
    <cellStyle name="20% - Accent3 2" xfId="47"/>
    <cellStyle name="20% - Accent3 3" xfId="227"/>
    <cellStyle name="20% - Accent3 3 2" xfId="373"/>
    <cellStyle name="20% - Accent3 3 3" xfId="424"/>
    <cellStyle name="20% - Accent3 3 4" xfId="481"/>
    <cellStyle name="20% - Accent3 4" xfId="355"/>
    <cellStyle name="20% - Accent3 5" xfId="407"/>
    <cellStyle name="20% - Accent3 6" xfId="452"/>
    <cellStyle name="20% - Accent4" xfId="31" builtinId="42" customBuiltin="1"/>
    <cellStyle name="20% - Accent4 2" xfId="48"/>
    <cellStyle name="20% - Accent4 3" xfId="229"/>
    <cellStyle name="20% - Accent4 3 2" xfId="375"/>
    <cellStyle name="20% - Accent4 3 3" xfId="426"/>
    <cellStyle name="20% - Accent4 3 4" xfId="483"/>
    <cellStyle name="20% - Accent4 4" xfId="357"/>
    <cellStyle name="20% - Accent4 5" xfId="409"/>
    <cellStyle name="20% - Accent4 6" xfId="454"/>
    <cellStyle name="20% - Accent5" xfId="35" builtinId="46" customBuiltin="1"/>
    <cellStyle name="20% - Accent5 2" xfId="49"/>
    <cellStyle name="20% - Accent5 3" xfId="231"/>
    <cellStyle name="20% - Accent5 3 2" xfId="377"/>
    <cellStyle name="20% - Accent5 3 3" xfId="428"/>
    <cellStyle name="20% - Accent5 3 4" xfId="485"/>
    <cellStyle name="20% - Accent5 4" xfId="359"/>
    <cellStyle name="20% - Accent5 5" xfId="411"/>
    <cellStyle name="20% - Accent5 6" xfId="456"/>
    <cellStyle name="20% - Accent6" xfId="39" builtinId="50" customBuiltin="1"/>
    <cellStyle name="20% - Accent6 2" xfId="50"/>
    <cellStyle name="20% - Accent6 3" xfId="233"/>
    <cellStyle name="20% - Accent6 3 2" xfId="379"/>
    <cellStyle name="20% - Accent6 3 3" xfId="430"/>
    <cellStyle name="20% - Accent6 3 4" xfId="487"/>
    <cellStyle name="20% - Accent6 4" xfId="361"/>
    <cellStyle name="20% - Accent6 5" xfId="413"/>
    <cellStyle name="20% - Accent6 6" xfId="458"/>
    <cellStyle name="40% - Accent1" xfId="20" builtinId="31" customBuiltin="1"/>
    <cellStyle name="40% - Accent1 2" xfId="51"/>
    <cellStyle name="40% - Accent1 3" xfId="224"/>
    <cellStyle name="40% - Accent1 3 2" xfId="370"/>
    <cellStyle name="40% - Accent1 3 3" xfId="421"/>
    <cellStyle name="40% - Accent1 3 4" xfId="478"/>
    <cellStyle name="40% - Accent1 4" xfId="352"/>
    <cellStyle name="40% - Accent1 5" xfId="404"/>
    <cellStyle name="40% - Accent1 6" xfId="449"/>
    <cellStyle name="40% - Accent2" xfId="24" builtinId="35" customBuiltin="1"/>
    <cellStyle name="40% - Accent2 2" xfId="52"/>
    <cellStyle name="40% - Accent2 3" xfId="226"/>
    <cellStyle name="40% - Accent2 3 2" xfId="372"/>
    <cellStyle name="40% - Accent2 3 3" xfId="423"/>
    <cellStyle name="40% - Accent2 3 4" xfId="480"/>
    <cellStyle name="40% - Accent2 4" xfId="354"/>
    <cellStyle name="40% - Accent2 5" xfId="406"/>
    <cellStyle name="40% - Accent2 6" xfId="451"/>
    <cellStyle name="40% - Accent3" xfId="28" builtinId="39" customBuiltin="1"/>
    <cellStyle name="40% - Accent3 2" xfId="53"/>
    <cellStyle name="40% - Accent3 3" xfId="228"/>
    <cellStyle name="40% - Accent3 3 2" xfId="374"/>
    <cellStyle name="40% - Accent3 3 3" xfId="425"/>
    <cellStyle name="40% - Accent3 3 4" xfId="482"/>
    <cellStyle name="40% - Accent3 4" xfId="356"/>
    <cellStyle name="40% - Accent3 5" xfId="408"/>
    <cellStyle name="40% - Accent3 6" xfId="453"/>
    <cellStyle name="40% - Accent4" xfId="32" builtinId="43" customBuiltin="1"/>
    <cellStyle name="40% - Accent4 2" xfId="54"/>
    <cellStyle name="40% - Accent4 3" xfId="230"/>
    <cellStyle name="40% - Accent4 3 2" xfId="376"/>
    <cellStyle name="40% - Accent4 3 3" xfId="427"/>
    <cellStyle name="40% - Accent4 3 4" xfId="484"/>
    <cellStyle name="40% - Accent4 4" xfId="358"/>
    <cellStyle name="40% - Accent4 5" xfId="410"/>
    <cellStyle name="40% - Accent4 6" xfId="455"/>
    <cellStyle name="40% - Accent5" xfId="36" builtinId="47" customBuiltin="1"/>
    <cellStyle name="40% - Accent5 2" xfId="55"/>
    <cellStyle name="40% - Accent5 3" xfId="232"/>
    <cellStyle name="40% - Accent5 3 2" xfId="378"/>
    <cellStyle name="40% - Accent5 3 3" xfId="429"/>
    <cellStyle name="40% - Accent5 3 4" xfId="486"/>
    <cellStyle name="40% - Accent5 4" xfId="360"/>
    <cellStyle name="40% - Accent5 5" xfId="412"/>
    <cellStyle name="40% - Accent5 6" xfId="457"/>
    <cellStyle name="40% - Accent6" xfId="40" builtinId="51" customBuiltin="1"/>
    <cellStyle name="40% - Accent6 2" xfId="56"/>
    <cellStyle name="40% - Accent6 3" xfId="234"/>
    <cellStyle name="40% - Accent6 3 2" xfId="380"/>
    <cellStyle name="40% - Accent6 3 3" xfId="431"/>
    <cellStyle name="40% - Accent6 3 4" xfId="488"/>
    <cellStyle name="40% - Accent6 4" xfId="362"/>
    <cellStyle name="40% - Accent6 5" xfId="414"/>
    <cellStyle name="40% - Accent6 6" xfId="459"/>
    <cellStyle name="60% - Accent1" xfId="21" builtinId="32" customBuiltin="1"/>
    <cellStyle name="60% - Accent1 2" xfId="57"/>
    <cellStyle name="60% - Accent2" xfId="25" builtinId="36" customBuiltin="1"/>
    <cellStyle name="60% - Accent2 2" xfId="58"/>
    <cellStyle name="60% - Accent3" xfId="29" builtinId="40" customBuiltin="1"/>
    <cellStyle name="60% - Accent3 2" xfId="59"/>
    <cellStyle name="60% - Accent4" xfId="33" builtinId="44" customBuiltin="1"/>
    <cellStyle name="60% - Accent4 2" xfId="60"/>
    <cellStyle name="60% - Accent5" xfId="37" builtinId="48" customBuiltin="1"/>
    <cellStyle name="60% - Accent5 2" xfId="61"/>
    <cellStyle name="60% - Accent6" xfId="41" builtinId="52" customBuiltin="1"/>
    <cellStyle name="60% - Accent6 2" xfId="62"/>
    <cellStyle name="Accent1" xfId="18" builtinId="29" customBuiltin="1"/>
    <cellStyle name="Accent1 2" xfId="63"/>
    <cellStyle name="Accent2" xfId="22" builtinId="33" customBuiltin="1"/>
    <cellStyle name="Accent2 2" xfId="64"/>
    <cellStyle name="Accent3" xfId="26" builtinId="37" customBuiltin="1"/>
    <cellStyle name="Accent3 2" xfId="65"/>
    <cellStyle name="Accent4" xfId="30" builtinId="41" customBuiltin="1"/>
    <cellStyle name="Accent4 2" xfId="66"/>
    <cellStyle name="Accent5" xfId="34" builtinId="45" customBuiltin="1"/>
    <cellStyle name="Accent5 2" xfId="67"/>
    <cellStyle name="Accent6" xfId="38" builtinId="49" customBuiltin="1"/>
    <cellStyle name="Accent6 2" xfId="68"/>
    <cellStyle name="Bad" xfId="8" builtinId="27" customBuiltin="1"/>
    <cellStyle name="Bad 2" xfId="69"/>
    <cellStyle name="Calculation" xfId="12" builtinId="22" customBuiltin="1"/>
    <cellStyle name="Calculation 2" xfId="70"/>
    <cellStyle name="Check Cell" xfId="14" builtinId="23" customBuiltin="1"/>
    <cellStyle name="Check Cell 2" xfId="71"/>
    <cellStyle name="Comma 2" xfId="73"/>
    <cellStyle name="Comma 2 2" xfId="74"/>
    <cellStyle name="Comma 2 2 2" xfId="75"/>
    <cellStyle name="Comma 2 2 2 2" xfId="169"/>
    <cellStyle name="Comma 2 2 2 2 2" xfId="299"/>
    <cellStyle name="Comma 2 2 2 3" xfId="239"/>
    <cellStyle name="Comma 2 2 3" xfId="76"/>
    <cellStyle name="Comma 2 2 3 2" xfId="170"/>
    <cellStyle name="Comma 2 2 3 2 2" xfId="300"/>
    <cellStyle name="Comma 2 2 3 3" xfId="240"/>
    <cellStyle name="Comma 2 2 4" xfId="77"/>
    <cellStyle name="Comma 2 2 4 2" xfId="171"/>
    <cellStyle name="Comma 2 2 4 2 2" xfId="301"/>
    <cellStyle name="Comma 2 2 4 3" xfId="241"/>
    <cellStyle name="Comma 2 2 5" xfId="154"/>
    <cellStyle name="Comma 2 3" xfId="78"/>
    <cellStyle name="Comma 2 3 2" xfId="79"/>
    <cellStyle name="Comma 2 3 2 2" xfId="172"/>
    <cellStyle name="Comma 2 3 2 2 2" xfId="302"/>
    <cellStyle name="Comma 2 3 2 3" xfId="243"/>
    <cellStyle name="Comma 2 3 3" xfId="80"/>
    <cellStyle name="Comma 2 3 3 2" xfId="173"/>
    <cellStyle name="Comma 2 3 3 2 2" xfId="303"/>
    <cellStyle name="Comma 2 3 3 3" xfId="244"/>
    <cellStyle name="Comma 2 3 4" xfId="81"/>
    <cellStyle name="Comma 2 3 4 2" xfId="174"/>
    <cellStyle name="Comma 2 3 4 2 2" xfId="304"/>
    <cellStyle name="Comma 2 3 4 3" xfId="245"/>
    <cellStyle name="Comma 2 3 5" xfId="242"/>
    <cellStyle name="Comma 2 4" xfId="82"/>
    <cellStyle name="Comma 2 4 2" xfId="175"/>
    <cellStyle name="Comma 2 4 2 2" xfId="305"/>
    <cellStyle name="Comma 2 4 3" xfId="246"/>
    <cellStyle name="Comma 2 5" xfId="83"/>
    <cellStyle name="Comma 2 5 2" xfId="176"/>
    <cellStyle name="Comma 2 5 2 2" xfId="306"/>
    <cellStyle name="Comma 2 5 3" xfId="247"/>
    <cellStyle name="Comma 2 6" xfId="84"/>
    <cellStyle name="Comma 2 6 2" xfId="177"/>
    <cellStyle name="Comma 2 6 2 2" xfId="307"/>
    <cellStyle name="Comma 2 6 3" xfId="248"/>
    <cellStyle name="Comma 2 7" xfId="143"/>
    <cellStyle name="Comma 2 8" xfId="152"/>
    <cellStyle name="Comma 2 8 2" xfId="289"/>
    <cellStyle name="Comma 3" xfId="85"/>
    <cellStyle name="Comma 3 2" xfId="86"/>
    <cellStyle name="Comma 3 2 2" xfId="178"/>
    <cellStyle name="Comma 3 2 2 2" xfId="308"/>
    <cellStyle name="Comma 3 2 3" xfId="250"/>
    <cellStyle name="Comma 3 3" xfId="87"/>
    <cellStyle name="Comma 3 3 2" xfId="179"/>
    <cellStyle name="Comma 3 3 2 2" xfId="309"/>
    <cellStyle name="Comma 3 3 3" xfId="251"/>
    <cellStyle name="Comma 3 4" xfId="88"/>
    <cellStyle name="Comma 3 4 2" xfId="180"/>
    <cellStyle name="Comma 3 4 2 2" xfId="310"/>
    <cellStyle name="Comma 3 4 3" xfId="252"/>
    <cellStyle name="Comma 3 5" xfId="155"/>
    <cellStyle name="Comma 3 5 2" xfId="207"/>
    <cellStyle name="Comma 3 5 2 2" xfId="337"/>
    <cellStyle name="Comma 3 5 2 2 2" xfId="390"/>
    <cellStyle name="Comma 3 5 2 2 3" xfId="441"/>
    <cellStyle name="Comma 3 5 2 2 4" xfId="498"/>
    <cellStyle name="Comma 3 5 2 3" xfId="349"/>
    <cellStyle name="Comma 3 5 2 4" xfId="401"/>
    <cellStyle name="Comma 3 5 2 5" xfId="469"/>
    <cellStyle name="Comma 3 5 3" xfId="291"/>
    <cellStyle name="Comma 3 5 3 2" xfId="386"/>
    <cellStyle name="Comma 3 5 3 3" xfId="437"/>
    <cellStyle name="Comma 3 5 3 4" xfId="494"/>
    <cellStyle name="Comma 3 5 4" xfId="345"/>
    <cellStyle name="Comma 3 5 5" xfId="397"/>
    <cellStyle name="Comma 3 5 6" xfId="465"/>
    <cellStyle name="Comma 3 6" xfId="249"/>
    <cellStyle name="Comma 4" xfId="211"/>
    <cellStyle name="Comma 4 2" xfId="156"/>
    <cellStyle name="Comma 5" xfId="72"/>
    <cellStyle name="Comma 5 2" xfId="238"/>
    <cellStyle name="Comma 6" xfId="236"/>
    <cellStyle name="Comma 6 2" xfId="382"/>
    <cellStyle name="Comma 6 3" xfId="433"/>
    <cellStyle name="Comma 6 4" xfId="490"/>
    <cellStyle name="Comma 7" xfId="141"/>
    <cellStyle name="Comma 7 2" xfId="206"/>
    <cellStyle name="Comma 7 2 2" xfId="336"/>
    <cellStyle name="Comma 7 2 2 2" xfId="389"/>
    <cellStyle name="Comma 7 2 2 3" xfId="440"/>
    <cellStyle name="Comma 7 2 2 4" xfId="497"/>
    <cellStyle name="Comma 7 2 3" xfId="348"/>
    <cellStyle name="Comma 7 2 4" xfId="400"/>
    <cellStyle name="Comma 7 2 5" xfId="468"/>
    <cellStyle name="Comma 7 3" xfId="286"/>
    <cellStyle name="Comma 7 3 2" xfId="385"/>
    <cellStyle name="Comma 7 3 3" xfId="436"/>
    <cellStyle name="Comma 7 3 4" xfId="493"/>
    <cellStyle name="Comma 7 4" xfId="344"/>
    <cellStyle name="Comma 7 5" xfId="396"/>
    <cellStyle name="Comma 7 6" xfId="464"/>
    <cellStyle name="Comma 8" xfId="461"/>
    <cellStyle name="Comma 9" xfId="43"/>
    <cellStyle name="Currency 2" xfId="89"/>
    <cellStyle name="Currency 2 2" xfId="90"/>
    <cellStyle name="Currency 2 2 2" xfId="157"/>
    <cellStyle name="Currency 2 2 3" xfId="181"/>
    <cellStyle name="Currency 2 2 3 2" xfId="311"/>
    <cellStyle name="Currency 2 3" xfId="91"/>
    <cellStyle name="Currency 2 3 2" xfId="182"/>
    <cellStyle name="Currency 2 3 2 2" xfId="312"/>
    <cellStyle name="Currency 2 3 3" xfId="253"/>
    <cellStyle name="Currency 2 4" xfId="92"/>
    <cellStyle name="Currency 2 4 2" xfId="183"/>
    <cellStyle name="Currency 2 4 2 2" xfId="313"/>
    <cellStyle name="Currency 2 4 3" xfId="254"/>
    <cellStyle name="Currency 2 5" xfId="153"/>
    <cellStyle name="Currency 2 5 2" xfId="290"/>
    <cellStyle name="Currency 3" xfId="158"/>
    <cellStyle name="Currency 4" xfId="150"/>
    <cellStyle name="Currency 5" xfId="220"/>
    <cellStyle name="Currency 5 2" xfId="342"/>
    <cellStyle name="Currency 5 2 2" xfId="394"/>
    <cellStyle name="Currency 5 2 3" xfId="445"/>
    <cellStyle name="Currency 5 2 4" xfId="502"/>
    <cellStyle name="Currency 5 3" xfId="366"/>
    <cellStyle name="Currency 5 4" xfId="417"/>
    <cellStyle name="Currency 5 5" xfId="473"/>
    <cellStyle name="Currency 6" xfId="339"/>
    <cellStyle name="Currency 7" xfId="235"/>
    <cellStyle name="Currency 7 2" xfId="381"/>
    <cellStyle name="Currency 7 3" xfId="432"/>
    <cellStyle name="Currency 7 4" xfId="489"/>
    <cellStyle name="Currency 8" xfId="460"/>
    <cellStyle name="Currency 9" xfId="212"/>
    <cellStyle name="Explanatory Text" xfId="16" builtinId="53" customBuiltin="1"/>
    <cellStyle name="Explanatory Text 2" xfId="93"/>
    <cellStyle name="Good" xfId="7" builtinId="26" customBuiltin="1"/>
    <cellStyle name="Good 2" xfId="94"/>
    <cellStyle name="Heading 1" xfId="3" builtinId="16" customBuiltin="1"/>
    <cellStyle name="Heading 1 2" xfId="95"/>
    <cellStyle name="Heading 2" xfId="4" builtinId="17" customBuiltin="1"/>
    <cellStyle name="Heading 2 2" xfId="96"/>
    <cellStyle name="Heading 3" xfId="5" builtinId="18" customBuiltin="1"/>
    <cellStyle name="Heading 3 2" xfId="97"/>
    <cellStyle name="Heading 4" xfId="6" builtinId="19" customBuiltin="1"/>
    <cellStyle name="Heading 4 2" xfId="98"/>
    <cellStyle name="Input" xfId="10" builtinId="20" customBuiltin="1"/>
    <cellStyle name="Input 2" xfId="99"/>
    <cellStyle name="Linked Cell" xfId="13" builtinId="24" customBuiltin="1"/>
    <cellStyle name="Linked Cell 2" xfId="100"/>
    <cellStyle name="Neutral" xfId="9" builtinId="28" customBuiltin="1"/>
    <cellStyle name="Neutral 2" xfId="101"/>
    <cellStyle name="Normal" xfId="0" builtinId="0"/>
    <cellStyle name="Normal 10" xfId="474"/>
    <cellStyle name="Normal 11" xfId="503"/>
    <cellStyle name="Normal 12" xfId="446"/>
    <cellStyle name="Normal 13" xfId="42"/>
    <cellStyle name="Normal 2" xfId="102"/>
    <cellStyle name="Normal 2 2" xfId="103"/>
    <cellStyle name="Normal 2 2 2" xfId="104"/>
    <cellStyle name="Normal 2 2 2 2" xfId="184"/>
    <cellStyle name="Normal 2 2 2 2 2" xfId="314"/>
    <cellStyle name="Normal 2 2 2 3" xfId="257"/>
    <cellStyle name="Normal 2 2 3" xfId="105"/>
    <cellStyle name="Normal 2 2 3 2" xfId="185"/>
    <cellStyle name="Normal 2 2 3 2 2" xfId="315"/>
    <cellStyle name="Normal 2 2 3 3" xfId="258"/>
    <cellStyle name="Normal 2 2 4" xfId="106"/>
    <cellStyle name="Normal 2 2 4 2" xfId="186"/>
    <cellStyle name="Normal 2 2 4 2 2" xfId="316"/>
    <cellStyle name="Normal 2 2 4 3" xfId="259"/>
    <cellStyle name="Normal 2 2 5" xfId="159"/>
    <cellStyle name="Normal 2 2 5 2" xfId="292"/>
    <cellStyle name="Normal 2 2 6" xfId="256"/>
    <cellStyle name="Normal 2 3" xfId="107"/>
    <cellStyle name="Normal 2 3 2" xfId="108"/>
    <cellStyle name="Normal 2 3 2 2" xfId="187"/>
    <cellStyle name="Normal 2 3 2 2 2" xfId="317"/>
    <cellStyle name="Normal 2 3 2 3" xfId="261"/>
    <cellStyle name="Normal 2 3 3" xfId="109"/>
    <cellStyle name="Normal 2 3 3 2" xfId="188"/>
    <cellStyle name="Normal 2 3 3 2 2" xfId="318"/>
    <cellStyle name="Normal 2 3 3 3" xfId="262"/>
    <cellStyle name="Normal 2 3 4" xfId="110"/>
    <cellStyle name="Normal 2 3 4 2" xfId="189"/>
    <cellStyle name="Normal 2 3 4 2 2" xfId="319"/>
    <cellStyle name="Normal 2 3 4 3" xfId="263"/>
    <cellStyle name="Normal 2 3 5" xfId="260"/>
    <cellStyle name="Normal 2 4" xfId="145"/>
    <cellStyle name="Normal 2 5" xfId="255"/>
    <cellStyle name="Normal 3" xfId="111"/>
    <cellStyle name="Normal 3 2" xfId="142"/>
    <cellStyle name="Normal 3 3" xfId="151"/>
    <cellStyle name="Normal 3 3 2" xfId="288"/>
    <cellStyle name="Normal 3 4" xfId="219"/>
    <cellStyle name="Normal 3 4 2" xfId="365"/>
    <cellStyle name="Normal 3 5" xfId="264"/>
    <cellStyle name="Normal 4" xfId="140"/>
    <cellStyle name="Normal 4 2" xfId="160"/>
    <cellStyle name="Normal 4 2 2" xfId="293"/>
    <cellStyle name="Normal 4 3" xfId="205"/>
    <cellStyle name="Normal 4 3 2" xfId="335"/>
    <cellStyle name="Normal 4 3 2 2" xfId="388"/>
    <cellStyle name="Normal 4 3 2 3" xfId="439"/>
    <cellStyle name="Normal 4 3 2 4" xfId="496"/>
    <cellStyle name="Normal 4 3 3" xfId="347"/>
    <cellStyle name="Normal 4 3 4" xfId="399"/>
    <cellStyle name="Normal 4 3 5" xfId="467"/>
    <cellStyle name="Normal 4 4" xfId="285"/>
    <cellStyle name="Normal 4 4 2" xfId="384"/>
    <cellStyle name="Normal 4 4 3" xfId="435"/>
    <cellStyle name="Normal 4 4 4" xfId="492"/>
    <cellStyle name="Normal 4 5" xfId="343"/>
    <cellStyle name="Normal 4 6" xfId="395"/>
    <cellStyle name="Normal 4 7" xfId="463"/>
    <cellStyle name="Normal 5" xfId="112"/>
    <cellStyle name="Normal 5 2" xfId="161"/>
    <cellStyle name="Normal 5 2 2" xfId="294"/>
    <cellStyle name="Normal 6" xfId="113"/>
    <cellStyle name="Normal 6 2" xfId="168"/>
    <cellStyle name="Normal 6 2 2" xfId="208"/>
    <cellStyle name="Normal 6 2 2 2" xfId="338"/>
    <cellStyle name="Normal 6 2 2 2 2" xfId="391"/>
    <cellStyle name="Normal 6 2 2 2 3" xfId="442"/>
    <cellStyle name="Normal 6 2 2 2 4" xfId="499"/>
    <cellStyle name="Normal 6 2 2 3" xfId="350"/>
    <cellStyle name="Normal 6 2 2 4" xfId="402"/>
    <cellStyle name="Normal 6 2 2 5" xfId="470"/>
    <cellStyle name="Normal 6 2 3" xfId="298"/>
    <cellStyle name="Normal 6 2 3 2" xfId="387"/>
    <cellStyle name="Normal 6 2 3 3" xfId="438"/>
    <cellStyle name="Normal 6 2 3 4" xfId="495"/>
    <cellStyle name="Normal 6 2 4" xfId="346"/>
    <cellStyle name="Normal 6 2 5" xfId="398"/>
    <cellStyle name="Normal 6 2 6" xfId="466"/>
    <cellStyle name="Normal 7" xfId="210"/>
    <cellStyle name="Normal 8" xfId="217"/>
    <cellStyle name="Normal 8 2" xfId="340"/>
    <cellStyle name="Normal 8 2 2" xfId="392"/>
    <cellStyle name="Normal 8 2 3" xfId="443"/>
    <cellStyle name="Normal 8 2 4" xfId="500"/>
    <cellStyle name="Normal 8 3" xfId="363"/>
    <cellStyle name="Normal 8 4" xfId="415"/>
    <cellStyle name="Normal 8 5" xfId="471"/>
    <cellStyle name="Normal 9" xfId="221"/>
    <cellStyle name="Normal 9 2" xfId="367"/>
    <cellStyle name="Normal 9 3" xfId="418"/>
    <cellStyle name="Normal 9 4" xfId="475"/>
    <cellStyle name="Note 2" xfId="115"/>
    <cellStyle name="Note 2 2" xfId="190"/>
    <cellStyle name="Note 2 2 2" xfId="320"/>
    <cellStyle name="Note 2 3" xfId="266"/>
    <cellStyle name="Note 3" xfId="116"/>
    <cellStyle name="Note 3 2" xfId="191"/>
    <cellStyle name="Note 3 2 2" xfId="321"/>
    <cellStyle name="Note 3 3" xfId="267"/>
    <cellStyle name="Note 4" xfId="117"/>
    <cellStyle name="Note 4 2" xfId="192"/>
    <cellStyle name="Note 4 2 2" xfId="322"/>
    <cellStyle name="Note 4 3" xfId="268"/>
    <cellStyle name="Note 5" xfId="114"/>
    <cellStyle name="Note 5 2" xfId="265"/>
    <cellStyle name="Note 6" xfId="218"/>
    <cellStyle name="Note 6 2" xfId="341"/>
    <cellStyle name="Note 6 2 2" xfId="393"/>
    <cellStyle name="Note 6 2 3" xfId="444"/>
    <cellStyle name="Note 6 2 4" xfId="501"/>
    <cellStyle name="Note 6 3" xfId="364"/>
    <cellStyle name="Note 6 4" xfId="416"/>
    <cellStyle name="Note 6 5" xfId="472"/>
    <cellStyle name="Note 7" xfId="222"/>
    <cellStyle name="Note 7 2" xfId="368"/>
    <cellStyle name="Note 7 3" xfId="419"/>
    <cellStyle name="Note 7 4" xfId="476"/>
    <cellStyle name="Note 8" xfId="447"/>
    <cellStyle name="Output" xfId="11" builtinId="21" customBuiltin="1"/>
    <cellStyle name="Output 2" xfId="118"/>
    <cellStyle name="Percent" xfId="1" builtinId="5"/>
    <cellStyle name="Percent 2" xfId="120"/>
    <cellStyle name="Percent 2 2" xfId="121"/>
    <cellStyle name="Percent 2 2 2" xfId="122"/>
    <cellStyle name="Percent 2 2 2 2" xfId="193"/>
    <cellStyle name="Percent 2 2 2 2 2" xfId="323"/>
    <cellStyle name="Percent 2 2 2 3" xfId="271"/>
    <cellStyle name="Percent 2 2 3" xfId="123"/>
    <cellStyle name="Percent 2 2 3 2" xfId="194"/>
    <cellStyle name="Percent 2 2 3 2 2" xfId="324"/>
    <cellStyle name="Percent 2 2 3 3" xfId="272"/>
    <cellStyle name="Percent 2 2 4" xfId="124"/>
    <cellStyle name="Percent 2 2 4 2" xfId="195"/>
    <cellStyle name="Percent 2 2 4 2 2" xfId="325"/>
    <cellStyle name="Percent 2 2 4 3" xfId="273"/>
    <cellStyle name="Percent 2 2 5" xfId="270"/>
    <cellStyle name="Percent 2 3" xfId="125"/>
    <cellStyle name="Percent 2 3 2" xfId="126"/>
    <cellStyle name="Percent 2 3 2 2" xfId="196"/>
    <cellStyle name="Percent 2 3 2 2 2" xfId="326"/>
    <cellStyle name="Percent 2 3 2 3" xfId="275"/>
    <cellStyle name="Percent 2 3 3" xfId="127"/>
    <cellStyle name="Percent 2 3 3 2" xfId="197"/>
    <cellStyle name="Percent 2 3 3 2 2" xfId="327"/>
    <cellStyle name="Percent 2 3 3 3" xfId="276"/>
    <cellStyle name="Percent 2 3 4" xfId="128"/>
    <cellStyle name="Percent 2 3 4 2" xfId="198"/>
    <cellStyle name="Percent 2 3 4 2 2" xfId="328"/>
    <cellStyle name="Percent 2 3 4 3" xfId="277"/>
    <cellStyle name="Percent 2 3 5" xfId="274"/>
    <cellStyle name="Percent 2 4" xfId="129"/>
    <cellStyle name="Percent 2 4 2" xfId="199"/>
    <cellStyle name="Percent 2 4 2 2" xfId="329"/>
    <cellStyle name="Percent 2 4 3" xfId="278"/>
    <cellStyle name="Percent 2 5" xfId="130"/>
    <cellStyle name="Percent 2 5 2" xfId="200"/>
    <cellStyle name="Percent 2 5 2 2" xfId="330"/>
    <cellStyle name="Percent 2 5 3" xfId="279"/>
    <cellStyle name="Percent 2 6" xfId="131"/>
    <cellStyle name="Percent 2 6 2" xfId="201"/>
    <cellStyle name="Percent 2 6 2 2" xfId="331"/>
    <cellStyle name="Percent 2 6 3" xfId="280"/>
    <cellStyle name="Percent 2 7" xfId="144"/>
    <cellStyle name="Percent 3" xfId="132"/>
    <cellStyle name="Percent 3 2" xfId="133"/>
    <cellStyle name="Percent 3 2 2" xfId="202"/>
    <cellStyle name="Percent 3 2 2 2" xfId="332"/>
    <cellStyle name="Percent 3 2 3" xfId="282"/>
    <cellStyle name="Percent 3 3" xfId="134"/>
    <cellStyle name="Percent 3 3 2" xfId="203"/>
    <cellStyle name="Percent 3 3 2 2" xfId="333"/>
    <cellStyle name="Percent 3 3 3" xfId="283"/>
    <cellStyle name="Percent 3 4" xfId="135"/>
    <cellStyle name="Percent 3 4 2" xfId="204"/>
    <cellStyle name="Percent 3 4 2 2" xfId="334"/>
    <cellStyle name="Percent 3 4 3" xfId="284"/>
    <cellStyle name="Percent 3 5" xfId="162"/>
    <cellStyle name="Percent 3 5 2" xfId="295"/>
    <cellStyle name="Percent 3 6" xfId="281"/>
    <cellStyle name="Percent 4" xfId="209"/>
    <cellStyle name="Percent 5" xfId="119"/>
    <cellStyle name="Percent 5 2" xfId="269"/>
    <cellStyle name="Percent 6" xfId="237"/>
    <cellStyle name="Percent 6 2" xfId="383"/>
    <cellStyle name="Percent 6 3" xfId="434"/>
    <cellStyle name="Percent 6 4" xfId="491"/>
    <cellStyle name="Percent 7" xfId="462"/>
    <cellStyle name="Percent 8" xfId="44"/>
    <cellStyle name="PSChar" xfId="136"/>
    <cellStyle name="PSChar 2" xfId="163"/>
    <cellStyle name="PSChar 2 2" xfId="296"/>
    <cellStyle name="PSChar 3" xfId="146"/>
    <cellStyle name="PSChar 3 2" xfId="287"/>
    <cellStyle name="PSDate" xfId="164"/>
    <cellStyle name="PSDate 2" xfId="213"/>
    <cellStyle name="PSDec" xfId="147"/>
    <cellStyle name="PSDec 2" xfId="165"/>
    <cellStyle name="PSDec 2 2" xfId="297"/>
    <cellStyle name="PSDec 3" xfId="214"/>
    <cellStyle name="PSHeading" xfId="148"/>
    <cellStyle name="PSHeading 2" xfId="166"/>
    <cellStyle name="PSInt" xfId="149"/>
    <cellStyle name="PSInt 2" xfId="215"/>
    <cellStyle name="PSSpacer" xfId="167"/>
    <cellStyle name="PSSpacer 2" xfId="216"/>
    <cellStyle name="Title" xfId="2" builtinId="15" customBuiltin="1"/>
    <cellStyle name="Title 2" xfId="137"/>
    <cellStyle name="Total" xfId="17" builtinId="25" customBuiltin="1"/>
    <cellStyle name="Total 2" xfId="138"/>
    <cellStyle name="Warning Text" xfId="15" builtinId="11" customBuiltin="1"/>
    <cellStyle name="Warning Text 2" xfId="139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37"/>
  <sheetViews>
    <sheetView tabSelected="1" showOutlineSymbols="0" zoomScale="70" zoomScaleNormal="70" zoomScaleSheetLayoutView="75" workbookViewId="0">
      <selection activeCell="B37" sqref="B37"/>
    </sheetView>
  </sheetViews>
  <sheetFormatPr defaultColWidth="9.6640625" defaultRowHeight="15"/>
  <cols>
    <col min="1" max="1" width="12.109375" bestFit="1" customWidth="1"/>
    <col min="2" max="2" width="11.6640625" customWidth="1"/>
    <col min="3" max="3" width="9.6640625" customWidth="1"/>
    <col min="4" max="4" width="8.109375" customWidth="1"/>
    <col min="5" max="5" width="11.6640625" customWidth="1"/>
    <col min="6" max="6" width="15.21875" customWidth="1"/>
    <col min="7" max="7" width="13.33203125" bestFit="1" customWidth="1"/>
    <col min="8" max="8" width="13" customWidth="1"/>
    <col min="10" max="10" width="12.109375" style="28" bestFit="1" customWidth="1"/>
    <col min="11" max="11" width="10.5546875" bestFit="1" customWidth="1"/>
    <col min="12" max="12" width="14.44140625" bestFit="1" customWidth="1"/>
  </cols>
  <sheetData>
    <row r="1" spans="1:14" s="28" customFormat="1" ht="18.75" thickBot="1">
      <c r="A1" s="38"/>
      <c r="B1" s="38"/>
      <c r="C1" s="38"/>
      <c r="D1" s="38"/>
      <c r="E1" s="43" t="s">
        <v>25</v>
      </c>
      <c r="F1" s="44"/>
      <c r="G1" s="44"/>
      <c r="H1" s="45"/>
      <c r="J1" s="40" t="s">
        <v>27</v>
      </c>
      <c r="K1" s="41"/>
      <c r="L1" s="41"/>
      <c r="M1" s="41"/>
      <c r="N1" s="42"/>
    </row>
    <row r="2" spans="1:14">
      <c r="A2" s="31" t="s">
        <v>25</v>
      </c>
      <c r="B2" s="1"/>
      <c r="C2" s="1"/>
      <c r="D2" s="1"/>
      <c r="E2" s="2" t="s">
        <v>0</v>
      </c>
      <c r="J2" s="31" t="s">
        <v>27</v>
      </c>
      <c r="K2" s="2" t="s">
        <v>0</v>
      </c>
    </row>
    <row r="3" spans="1:14">
      <c r="A3" s="17" t="s">
        <v>0</v>
      </c>
      <c r="B3" s="1"/>
      <c r="C3" s="1"/>
      <c r="D3" s="1"/>
      <c r="E3" s="2" t="s">
        <v>1</v>
      </c>
      <c r="F3" s="1"/>
      <c r="G3" s="3">
        <v>1000</v>
      </c>
      <c r="H3" s="3">
        <v>1246</v>
      </c>
      <c r="J3" s="17" t="s">
        <v>0</v>
      </c>
      <c r="K3" s="2" t="s">
        <v>1</v>
      </c>
      <c r="M3" s="3">
        <f>G3</f>
        <v>1000</v>
      </c>
      <c r="N3" s="3">
        <f>H3</f>
        <v>1246</v>
      </c>
    </row>
    <row r="4" spans="1:14">
      <c r="A4" s="29" t="s">
        <v>24</v>
      </c>
      <c r="B4" s="4" t="s">
        <v>2</v>
      </c>
      <c r="C4" s="1"/>
      <c r="D4" s="1"/>
      <c r="E4" s="5" t="s">
        <v>3</v>
      </c>
      <c r="F4" s="1"/>
      <c r="G4" s="2" t="s">
        <v>4</v>
      </c>
      <c r="H4" s="2" t="s">
        <v>4</v>
      </c>
      <c r="J4" s="29" t="s">
        <v>24</v>
      </c>
      <c r="K4" s="5" t="s">
        <v>3</v>
      </c>
      <c r="M4" s="2" t="s">
        <v>4</v>
      </c>
      <c r="N4" s="2" t="s">
        <v>4</v>
      </c>
    </row>
    <row r="5" spans="1:14">
      <c r="G5" s="6"/>
      <c r="H5" s="6"/>
      <c r="K5" s="28"/>
      <c r="M5" s="6"/>
      <c r="N5" s="6"/>
    </row>
    <row r="6" spans="1:14">
      <c r="A6" s="30" t="s">
        <v>25</v>
      </c>
      <c r="B6" s="7" t="s">
        <v>5</v>
      </c>
      <c r="C6" s="1"/>
      <c r="D6" s="7" t="s">
        <v>6</v>
      </c>
      <c r="E6" s="23">
        <v>11</v>
      </c>
      <c r="F6" s="1"/>
      <c r="G6" s="8">
        <f>+$E6</f>
        <v>11</v>
      </c>
      <c r="H6" s="8">
        <f>+$E6</f>
        <v>11</v>
      </c>
      <c r="J6" s="34" t="s">
        <v>27</v>
      </c>
      <c r="K6" s="23">
        <v>17.5</v>
      </c>
      <c r="M6" s="8">
        <f>+$K6</f>
        <v>17.5</v>
      </c>
      <c r="N6" s="8">
        <f>+$K6</f>
        <v>17.5</v>
      </c>
    </row>
    <row r="7" spans="1:14">
      <c r="A7" s="1"/>
      <c r="B7" s="1"/>
      <c r="C7" s="1"/>
      <c r="D7" s="1"/>
      <c r="E7" s="15"/>
      <c r="F7" s="1"/>
      <c r="K7" s="15"/>
      <c r="M7" s="28"/>
      <c r="N7" s="28"/>
    </row>
    <row r="8" spans="1:14">
      <c r="A8" s="30" t="s">
        <v>25</v>
      </c>
      <c r="B8" s="7" t="s">
        <v>7</v>
      </c>
      <c r="C8" s="1"/>
      <c r="D8" s="7" t="s">
        <v>8</v>
      </c>
      <c r="E8" s="24">
        <v>8.795E-2</v>
      </c>
      <c r="F8" s="1"/>
      <c r="G8" s="12">
        <f>ROUND((G3*$E8),2)</f>
        <v>87.95</v>
      </c>
      <c r="H8" s="12">
        <f>ROUND((H3*$E8),2)</f>
        <v>109.59</v>
      </c>
      <c r="J8" s="34" t="s">
        <v>27</v>
      </c>
      <c r="K8" s="24">
        <v>0.10853</v>
      </c>
      <c r="M8" s="12">
        <f>ROUND((M3*$K8),2)</f>
        <v>108.53</v>
      </c>
      <c r="N8" s="12">
        <f>ROUND((N3*$K8),2)</f>
        <v>135.22999999999999</v>
      </c>
    </row>
    <row r="9" spans="1:14">
      <c r="A9" s="1"/>
      <c r="B9" s="7"/>
      <c r="C9" s="1"/>
      <c r="D9" s="7"/>
      <c r="E9" s="13"/>
      <c r="F9" s="1"/>
      <c r="G9" s="12"/>
      <c r="H9" s="12"/>
      <c r="K9" s="13"/>
      <c r="M9" s="12"/>
      <c r="N9" s="12"/>
    </row>
    <row r="10" spans="1:14">
      <c r="A10" s="30" t="s">
        <v>25</v>
      </c>
      <c r="B10" s="7" t="s">
        <v>18</v>
      </c>
      <c r="C10" s="1"/>
      <c r="D10" s="7" t="s">
        <v>8</v>
      </c>
      <c r="E10" s="27">
        <v>5.7999999999999996E-3</v>
      </c>
      <c r="F10" s="1"/>
      <c r="G10" s="12">
        <f>ROUND((G3*$E10),2)</f>
        <v>5.8</v>
      </c>
      <c r="H10" s="12">
        <f>ROUND((H3*$E10),2)</f>
        <v>7.23</v>
      </c>
      <c r="K10" s="27"/>
      <c r="M10" s="12">
        <f>ROUND((M3*$K10),2)</f>
        <v>0</v>
      </c>
      <c r="N10" s="12">
        <f>ROUND((N3*$K10),2)</f>
        <v>0</v>
      </c>
    </row>
    <row r="11" spans="1:14">
      <c r="A11" s="1"/>
      <c r="B11" s="7"/>
      <c r="C11" s="1"/>
      <c r="D11" s="7"/>
      <c r="E11" s="13"/>
      <c r="F11" s="1"/>
      <c r="G11" s="12"/>
      <c r="H11" s="12"/>
      <c r="K11" s="13"/>
      <c r="M11" s="12"/>
      <c r="N11" s="12"/>
    </row>
    <row r="12" spans="1:14">
      <c r="A12" s="30" t="s">
        <v>25</v>
      </c>
      <c r="B12" s="11" t="s">
        <v>17</v>
      </c>
      <c r="C12" s="1"/>
      <c r="D12" s="7" t="s">
        <v>8</v>
      </c>
      <c r="E12" s="27">
        <v>1.482E-3</v>
      </c>
      <c r="F12" s="1"/>
      <c r="G12" s="12">
        <f>ROUND((G3*$E12),2)</f>
        <v>1.48</v>
      </c>
      <c r="H12" s="12">
        <f>ROUND((H3*$E12),2)</f>
        <v>1.85</v>
      </c>
      <c r="J12" s="30" t="s">
        <v>25</v>
      </c>
      <c r="K12" s="27">
        <v>1.482E-3</v>
      </c>
      <c r="M12" s="12">
        <f>ROUND((M3*$K12),2)</f>
        <v>1.48</v>
      </c>
      <c r="N12" s="12">
        <f>ROUND((N3*$K12),2)</f>
        <v>1.85</v>
      </c>
    </row>
    <row r="13" spans="1:14">
      <c r="A13" s="1"/>
      <c r="B13" s="1"/>
      <c r="C13" s="1"/>
      <c r="D13" s="1"/>
      <c r="E13" s="15"/>
      <c r="F13" s="1"/>
      <c r="K13" s="15"/>
      <c r="M13" s="28"/>
      <c r="N13" s="28"/>
    </row>
    <row r="14" spans="1:14">
      <c r="A14" s="30" t="s">
        <v>25</v>
      </c>
      <c r="B14" s="7" t="s">
        <v>9</v>
      </c>
      <c r="C14" s="1"/>
      <c r="D14" s="7" t="s">
        <v>8</v>
      </c>
      <c r="E14" s="27">
        <v>8.0129999999999993E-3</v>
      </c>
      <c r="F14" s="1"/>
      <c r="G14" s="9">
        <f>ROUND((G3*$E14),2)</f>
        <v>8.01</v>
      </c>
      <c r="H14" s="9">
        <f>ROUND((H3*$E14),2)</f>
        <v>9.98</v>
      </c>
      <c r="J14" s="30" t="s">
        <v>25</v>
      </c>
      <c r="K14" s="27">
        <f>E14</f>
        <v>8.0129999999999993E-3</v>
      </c>
      <c r="M14" s="9">
        <f>ROUND((M3*$K14),2)</f>
        <v>8.01</v>
      </c>
      <c r="N14" s="9">
        <f>ROUND((N3*$K14),2)</f>
        <v>9.98</v>
      </c>
    </row>
    <row r="15" spans="1:14">
      <c r="A15" s="1"/>
      <c r="B15" s="1"/>
      <c r="C15" s="1"/>
      <c r="D15" s="1"/>
      <c r="E15" s="15"/>
      <c r="F15" s="1"/>
      <c r="G15" s="9"/>
      <c r="H15" s="9"/>
      <c r="K15" s="15"/>
      <c r="M15" s="9"/>
      <c r="N15" s="9"/>
    </row>
    <row r="16" spans="1:14">
      <c r="A16" s="30" t="s">
        <v>25</v>
      </c>
      <c r="B16" s="1" t="s">
        <v>16</v>
      </c>
      <c r="C16" s="1"/>
      <c r="D16" s="1" t="s">
        <v>15</v>
      </c>
      <c r="E16" s="26">
        <v>0.15</v>
      </c>
      <c r="F16" s="1"/>
      <c r="G16" s="9">
        <f>+E16</f>
        <v>0.15</v>
      </c>
      <c r="H16" s="9">
        <f>+E16</f>
        <v>0.15</v>
      </c>
      <c r="J16" s="34" t="s">
        <v>27</v>
      </c>
      <c r="K16" s="26">
        <v>0.2</v>
      </c>
      <c r="M16" s="9">
        <f>+K16</f>
        <v>0.2</v>
      </c>
      <c r="N16" s="9">
        <f>+K16</f>
        <v>0.2</v>
      </c>
    </row>
    <row r="17" spans="1:14">
      <c r="A17" s="1"/>
      <c r="B17" s="1"/>
      <c r="C17" s="1"/>
      <c r="D17" s="1"/>
      <c r="E17" s="16"/>
      <c r="F17" s="1"/>
      <c r="G17" s="9"/>
      <c r="H17" s="9"/>
      <c r="K17" s="16"/>
      <c r="M17" s="9"/>
      <c r="N17" s="9"/>
    </row>
    <row r="18" spans="1:14">
      <c r="A18" s="30" t="s">
        <v>25</v>
      </c>
      <c r="B18" s="1" t="s">
        <v>19</v>
      </c>
      <c r="C18" s="1"/>
      <c r="D18" s="1" t="s">
        <v>15</v>
      </c>
      <c r="E18" s="26">
        <v>0.15</v>
      </c>
      <c r="F18" s="1"/>
      <c r="G18" s="9">
        <f>+E18</f>
        <v>0.15</v>
      </c>
      <c r="H18" s="9">
        <f>+E18</f>
        <v>0.15</v>
      </c>
      <c r="J18" s="34" t="s">
        <v>27</v>
      </c>
      <c r="K18" s="26">
        <v>0.25</v>
      </c>
      <c r="M18" s="9">
        <f>+K18</f>
        <v>0.25</v>
      </c>
      <c r="N18" s="9">
        <f>+K18</f>
        <v>0.25</v>
      </c>
    </row>
    <row r="19" spans="1:14">
      <c r="A19" s="1"/>
      <c r="B19" s="1"/>
      <c r="C19" s="1"/>
      <c r="D19" s="1"/>
      <c r="E19" s="15"/>
      <c r="F19" s="1"/>
      <c r="G19" s="9"/>
      <c r="H19" s="9"/>
      <c r="K19" s="15"/>
      <c r="M19" s="9"/>
      <c r="N19" s="9"/>
    </row>
    <row r="20" spans="1:14">
      <c r="A20" s="33" t="s">
        <v>26</v>
      </c>
      <c r="B20" s="7" t="s">
        <v>10</v>
      </c>
      <c r="C20" s="1"/>
      <c r="D20" s="7" t="s">
        <v>8</v>
      </c>
      <c r="E20" s="25">
        <v>1.5985000000000001E-3</v>
      </c>
      <c r="F20" s="1"/>
      <c r="G20" s="10">
        <f>ROUND((G$3*$E20),2)</f>
        <v>1.6</v>
      </c>
      <c r="H20" s="10">
        <f>ROUND((H3*$E20),2)</f>
        <v>1.99</v>
      </c>
      <c r="J20" s="33" t="s">
        <v>26</v>
      </c>
      <c r="K20" s="25">
        <v>1.5985000000000001E-3</v>
      </c>
      <c r="M20" s="10">
        <f>ROUND((M$3*$K20),2)</f>
        <v>1.6</v>
      </c>
      <c r="N20" s="10">
        <f>ROUND((N3*$K20),2)</f>
        <v>1.99</v>
      </c>
    </row>
    <row r="21" spans="1:14" s="22" customFormat="1">
      <c r="A21" s="21"/>
      <c r="B21" s="7"/>
      <c r="C21" s="1"/>
      <c r="D21" s="7"/>
      <c r="E21" s="19"/>
      <c r="F21" s="1"/>
      <c r="G21" s="10"/>
      <c r="H21" s="10"/>
      <c r="J21" s="28"/>
      <c r="K21" s="19"/>
      <c r="M21" s="10"/>
      <c r="N21" s="10"/>
    </row>
    <row r="22" spans="1:14" s="22" customFormat="1">
      <c r="A22" s="33" t="s">
        <v>26</v>
      </c>
      <c r="B22" s="7" t="s">
        <v>22</v>
      </c>
      <c r="C22" s="1"/>
      <c r="D22" s="7" t="s">
        <v>8</v>
      </c>
      <c r="E22" s="25">
        <f>ROUND(5313051.68/5711420146,5)</f>
        <v>9.3000000000000005E-4</v>
      </c>
      <c r="F22" s="30"/>
      <c r="G22" s="10">
        <f>ROUND((G$3*$E22),2)</f>
        <v>0.93</v>
      </c>
      <c r="H22" s="10">
        <f>ROUND((H$3*$E22),2)</f>
        <v>1.1599999999999999</v>
      </c>
      <c r="J22" s="34" t="s">
        <v>27</v>
      </c>
      <c r="K22" s="25">
        <v>0</v>
      </c>
      <c r="M22" s="10">
        <f>ROUND((M$3*$K22),2)</f>
        <v>0</v>
      </c>
      <c r="N22" s="10">
        <f>ROUND((N$3*$K22),2)</f>
        <v>0</v>
      </c>
    </row>
    <row r="23" spans="1:14">
      <c r="A23" s="1"/>
      <c r="B23" s="1"/>
      <c r="C23" s="1"/>
      <c r="D23" s="1"/>
      <c r="E23" s="15"/>
      <c r="F23" s="1"/>
      <c r="G23" s="6"/>
      <c r="H23" s="6"/>
      <c r="K23" s="15"/>
      <c r="M23" s="6"/>
      <c r="N23" s="6"/>
    </row>
    <row r="24" spans="1:14">
      <c r="A24" s="1"/>
      <c r="B24" s="7" t="s">
        <v>11</v>
      </c>
      <c r="C24" s="1"/>
      <c r="D24" s="1"/>
      <c r="E24" s="15"/>
      <c r="F24" s="1"/>
      <c r="G24" s="8">
        <f>SUM(G6:G22)</f>
        <v>117.07000000000002</v>
      </c>
      <c r="H24" s="8">
        <f>SUM(H6:H22)</f>
        <v>143.10000000000002</v>
      </c>
      <c r="K24" s="15"/>
      <c r="M24" s="8">
        <f>SUM(M6:M22)</f>
        <v>137.57</v>
      </c>
      <c r="N24" s="8">
        <f>SUM(N6:N22)</f>
        <v>166.99999999999997</v>
      </c>
    </row>
    <row r="25" spans="1:14">
      <c r="E25" s="14"/>
      <c r="K25" s="14"/>
      <c r="M25" s="28"/>
      <c r="N25" s="28"/>
    </row>
    <row r="26" spans="1:14">
      <c r="A26" s="33" t="s">
        <v>26</v>
      </c>
      <c r="B26" s="7" t="s">
        <v>12</v>
      </c>
      <c r="C26" s="1"/>
      <c r="D26" s="18" t="s">
        <v>13</v>
      </c>
      <c r="E26" s="36">
        <v>0.100213</v>
      </c>
      <c r="F26" s="32"/>
      <c r="G26" s="9">
        <f>ROUND((G24*$E26),2)</f>
        <v>11.73</v>
      </c>
      <c r="H26" s="9">
        <f>ROUND((H24*$E26),2)</f>
        <v>14.34</v>
      </c>
      <c r="J26" s="34" t="s">
        <v>27</v>
      </c>
      <c r="K26" s="36">
        <v>7.0399000000000003E-2</v>
      </c>
      <c r="L26" s="32"/>
      <c r="M26" s="9">
        <f>ROUND((M24*$K26),2)</f>
        <v>9.68</v>
      </c>
      <c r="N26" s="9">
        <f>ROUND((N24*$K26),2)</f>
        <v>11.76</v>
      </c>
    </row>
    <row r="27" spans="1:14">
      <c r="A27" s="1"/>
      <c r="B27" s="7"/>
      <c r="C27" s="1"/>
      <c r="D27" s="18"/>
      <c r="E27" s="20"/>
      <c r="F27" s="1"/>
      <c r="G27" s="9"/>
      <c r="H27" s="9"/>
      <c r="K27" s="20"/>
      <c r="M27" s="9"/>
      <c r="N27" s="9"/>
    </row>
    <row r="28" spans="1:14">
      <c r="A28" s="30" t="s">
        <v>25</v>
      </c>
      <c r="B28" s="7" t="s">
        <v>20</v>
      </c>
      <c r="C28" s="1"/>
      <c r="D28" s="18" t="s">
        <v>13</v>
      </c>
      <c r="E28" s="36">
        <v>3.7088999999999997E-2</v>
      </c>
      <c r="F28" s="1"/>
      <c r="G28" s="9">
        <f>ROUND((G24*$E28),2)</f>
        <v>4.34</v>
      </c>
      <c r="H28" s="9">
        <f>ROUND((H$24*$E28),2)</f>
        <v>5.31</v>
      </c>
      <c r="I28" t="s">
        <v>23</v>
      </c>
      <c r="J28" s="30" t="s">
        <v>25</v>
      </c>
      <c r="K28" s="36">
        <v>3.7088999999999997E-2</v>
      </c>
      <c r="M28" s="9">
        <f>ROUND((M24*$K28),2)</f>
        <v>5.0999999999999996</v>
      </c>
      <c r="N28" s="9">
        <f>ROUND((N$24*$K28),2)</f>
        <v>6.19</v>
      </c>
    </row>
    <row r="29" spans="1:14">
      <c r="A29" s="21"/>
      <c r="B29" s="7"/>
      <c r="C29" s="1"/>
      <c r="D29" s="18"/>
      <c r="E29" s="20"/>
      <c r="F29" s="1"/>
      <c r="G29" s="9"/>
      <c r="H29" s="9"/>
      <c r="K29" s="20"/>
      <c r="M29" s="9"/>
      <c r="N29" s="9"/>
    </row>
    <row r="30" spans="1:14">
      <c r="A30" s="33" t="s">
        <v>26</v>
      </c>
      <c r="B30" s="7" t="s">
        <v>21</v>
      </c>
      <c r="C30" s="1"/>
      <c r="D30" s="18" t="s">
        <v>13</v>
      </c>
      <c r="E30" s="37">
        <f>ROUND(189551.08/203533086,5)</f>
        <v>9.3000000000000005E-4</v>
      </c>
      <c r="F30" s="30"/>
      <c r="G30" s="9">
        <f>ROUND((G24*$E30),2)</f>
        <v>0.11</v>
      </c>
      <c r="H30" s="9">
        <f>ROUND((H$24*$E30),2)</f>
        <v>0.13</v>
      </c>
      <c r="J30" s="34" t="s">
        <v>27</v>
      </c>
      <c r="K30" s="37">
        <v>0</v>
      </c>
      <c r="M30" s="9">
        <f>ROUND((M24*$K30),2)</f>
        <v>0</v>
      </c>
      <c r="N30" s="9">
        <f>ROUND((N$24*$K30),2)</f>
        <v>0</v>
      </c>
    </row>
    <row r="31" spans="1:14">
      <c r="A31" s="1"/>
      <c r="B31" s="1"/>
      <c r="C31" s="1"/>
      <c r="D31" s="1"/>
      <c r="E31" s="1"/>
      <c r="F31" s="1"/>
      <c r="G31" s="6"/>
      <c r="H31" s="6"/>
      <c r="M31" s="6"/>
      <c r="N31" s="6"/>
    </row>
    <row r="32" spans="1:14">
      <c r="A32" s="1"/>
      <c r="B32" s="7" t="s">
        <v>14</v>
      </c>
      <c r="C32" s="1"/>
      <c r="D32" s="1"/>
      <c r="E32" s="1"/>
      <c r="F32" s="1"/>
      <c r="G32" s="8">
        <f>G24+G26+G28+G30</f>
        <v>133.25000000000003</v>
      </c>
      <c r="H32" s="8">
        <f>H24+H26+H28+H30</f>
        <v>162.88000000000002</v>
      </c>
      <c r="M32" s="8">
        <f>M24+M26+M28+M30</f>
        <v>152.35</v>
      </c>
      <c r="N32" s="8">
        <f>N24+N26+N28+N30</f>
        <v>184.94999999999996</v>
      </c>
    </row>
    <row r="34" spans="12:14">
      <c r="M34" s="35">
        <f>M32/G32-1</f>
        <v>0.143339587242026</v>
      </c>
      <c r="N34" s="35">
        <f>N32/H32-1</f>
        <v>0.13549852652259298</v>
      </c>
    </row>
    <row r="37" spans="12:14">
      <c r="L37" t="s">
        <v>28</v>
      </c>
      <c r="M37" s="39">
        <f>M32-G32</f>
        <v>19.099999999999966</v>
      </c>
      <c r="N37" s="39">
        <f>N32-H32</f>
        <v>22.069999999999936</v>
      </c>
    </row>
  </sheetData>
  <mergeCells count="2">
    <mergeCell ref="J1:N1"/>
    <mergeCell ref="E1:H1"/>
  </mergeCells>
  <phoneticPr fontId="0" type="noConversion"/>
  <pageMargins left="0.5" right="0.5" top="0.5" bottom="0.5" header="0.5" footer="0.5"/>
  <pageSetup scale="56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3B931D9868C940A042DA894E8174CA" ma:contentTypeVersion="1" ma:contentTypeDescription="Create a new document." ma:contentTypeScope="" ma:versionID="be3b2bbe5dfab2c08437372aedcfdfa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5D6121-14E3-485D-937D-DB344C212454}">
  <ds:schemaRefs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F195FD2-CB1A-43B0-AD39-9B6E85BF2F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04784B-51EF-49F2-9A75-C148DF9FBC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Company>AEP-Word-Excel-PowerPoint-Access-6-2-00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s017795</dc:creator>
  <cp:lastModifiedBy>Betsy Sekula</cp:lastModifiedBy>
  <cp:lastPrinted>2013-07-19T14:00:48Z</cp:lastPrinted>
  <dcterms:created xsi:type="dcterms:W3CDTF">2002-01-09T15:20:18Z</dcterms:created>
  <dcterms:modified xsi:type="dcterms:W3CDTF">2017-07-10T17:41:45Z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0x0101001B3B931D9868C940A042DA894E8174CA</vt:lpwstr>
  </property>
</Properties>
</file>