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285" windowWidth="19230" windowHeight="6345" activeTab="0"/>
  </bookViews>
  <sheets>
    <sheet name="NERC" sheetId="1" r:id="rId1"/>
  </sheets>
  <definedNames>
    <definedName name="_xlnm.Print_Area" localSheetId="0">'NERC'!$A$1:$AQ$54</definedName>
    <definedName name="_xlnm.Print_Titles" localSheetId="0">'NERC'!$2:$7</definedName>
  </definedNames>
  <calcPr fullCalcOnLoad="1"/>
</workbook>
</file>

<file path=xl/comments1.xml><?xml version="1.0" encoding="utf-8"?>
<comments xmlns="http://schemas.openxmlformats.org/spreadsheetml/2006/main">
  <authors>
    <author>AEP</author>
  </authors>
  <commentList>
    <comment ref="F5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These charges should not change. Charges from July 2015 through December 2015</t>
        </r>
      </text>
    </comment>
  </commentList>
</comments>
</file>

<file path=xl/sharedStrings.xml><?xml version="1.0" encoding="utf-8"?>
<sst xmlns="http://schemas.openxmlformats.org/spreadsheetml/2006/main" count="154" uniqueCount="82">
  <si>
    <t>Total</t>
  </si>
  <si>
    <t xml:space="preserve"> </t>
  </si>
  <si>
    <t>Fund Project Number</t>
  </si>
  <si>
    <t>(A)</t>
  </si>
  <si>
    <t>Work Order</t>
  </si>
  <si>
    <t>Depreciation Rate</t>
  </si>
  <si>
    <t>(B)</t>
  </si>
  <si>
    <t>(D)</t>
  </si>
  <si>
    <t>(E )</t>
  </si>
  <si>
    <t>Current Month Depreciation Expense</t>
  </si>
  <si>
    <t>(C )</t>
  </si>
  <si>
    <t>(F)</t>
  </si>
  <si>
    <t xml:space="preserve">Total  </t>
  </si>
  <si>
    <t>(I)</t>
  </si>
  <si>
    <t>(J)</t>
  </si>
  <si>
    <t>(M)</t>
  </si>
  <si>
    <t>(N)</t>
  </si>
  <si>
    <t>(C)</t>
  </si>
  <si>
    <t>ITSSV0003</t>
  </si>
  <si>
    <t xml:space="preserve">ITSSV1332 </t>
  </si>
  <si>
    <t>ITSSV1382</t>
  </si>
  <si>
    <t>SITCB44601</t>
  </si>
  <si>
    <t>SITCB45901</t>
  </si>
  <si>
    <t>SITCA40401</t>
  </si>
  <si>
    <t>SITC056001</t>
  </si>
  <si>
    <t>SITC151701</t>
  </si>
  <si>
    <t>SITC151801</t>
  </si>
  <si>
    <t>SITC151901</t>
  </si>
  <si>
    <t>SITC152101</t>
  </si>
  <si>
    <t>SITC152301</t>
  </si>
  <si>
    <t>SITC152401</t>
  </si>
  <si>
    <t>SITC156201</t>
  </si>
  <si>
    <t>SITCA55601</t>
  </si>
  <si>
    <t>2015 KPCO Total Costs</t>
  </si>
  <si>
    <t>Total Balance Eligible for Depreciation Expense</t>
  </si>
  <si>
    <t>Total 2015 Balance Eligible for Depreciation Expense</t>
  </si>
  <si>
    <t>Total 2016 Balance Eligible for Depreciation Expense</t>
  </si>
  <si>
    <t>2016 KPCO Total Costs</t>
  </si>
  <si>
    <t>TOTAL KPCO Costs</t>
  </si>
  <si>
    <t>Previous Months Total Accumulated Depreciation</t>
  </si>
  <si>
    <t>(G)</t>
  </si>
  <si>
    <t>(H)</t>
  </si>
  <si>
    <t>(K)</t>
  </si>
  <si>
    <t>(L)</t>
  </si>
  <si>
    <t>Prior Month SS</t>
  </si>
  <si>
    <t>(E) * ((D) /12)</t>
  </si>
  <si>
    <t>Retail Share of Depreciation Expense</t>
  </si>
  <si>
    <t>Retail Jurisdictional Share</t>
  </si>
  <si>
    <t>(O)</t>
  </si>
  <si>
    <t>(P)</t>
  </si>
  <si>
    <t>(G) * Retail Jurs</t>
  </si>
  <si>
    <t>Current Month Accumulated Depreciation Expense</t>
  </si>
  <si>
    <t>(Q)</t>
  </si>
  <si>
    <t>(R )</t>
  </si>
  <si>
    <t>(S)</t>
  </si>
  <si>
    <t>(F) + (G)</t>
  </si>
  <si>
    <t>(P) + (Q)</t>
  </si>
  <si>
    <t>Costs began in July 2015 for the NERC Compliance and Cyber Security</t>
  </si>
  <si>
    <t>Previous Months Retail Share of Accumulated Depreciation</t>
  </si>
  <si>
    <t>Current Months Retail Share of Accumulated Depreciation</t>
  </si>
  <si>
    <t>(T)</t>
  </si>
  <si>
    <t>(U)</t>
  </si>
  <si>
    <t>(V)</t>
  </si>
  <si>
    <t>(W)</t>
  </si>
  <si>
    <t>(X)</t>
  </si>
  <si>
    <t>(Y)</t>
  </si>
  <si>
    <t>(I) + (J)</t>
  </si>
  <si>
    <t>(L) * ((D) /12)</t>
  </si>
  <si>
    <t>(M) + (N)</t>
  </si>
  <si>
    <t>(N) * Retail Jurs</t>
  </si>
  <si>
    <t>(S) * ((D) /12)</t>
  </si>
  <si>
    <t>(T) + (U)</t>
  </si>
  <si>
    <t>(U) * Retail Jurs</t>
  </si>
  <si>
    <t>(W) + (X)</t>
  </si>
  <si>
    <t>BU 110</t>
  </si>
  <si>
    <t>BU 117</t>
  </si>
  <si>
    <t>BU 180</t>
  </si>
  <si>
    <t>2017 KPCO Total Costs</t>
  </si>
  <si>
    <t>Total 2017 Balance Eligible for Depreciation Expense</t>
  </si>
  <si>
    <t>February 2017 NERC Compliance and Cyber Security (based on January 2017 Costs)</t>
  </si>
  <si>
    <t>First month Depreciation Calculation is March 2017</t>
  </si>
  <si>
    <t>Amounts are January 2017 in service dollars on which depreciation expense will be calculated in March 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</si>
</sst>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0000"/>
    <numFmt numFmtId="165" formatCode="#,##0.0000000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0.000%"/>
    <numFmt numFmtId="174" formatCode="0.0000%"/>
    <numFmt numFmtId="175" formatCode="[$-409]dddd\,\ mmmm\ dd\,\ yyyy"/>
    <numFmt numFmtId="176" formatCode="[$-409]h:mm:ss\ AM/PM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_);_(* \(#,##0.0000\);_(* &quot;-&quot;????_);_(@_)"/>
    <numFmt numFmtId="182" formatCode="0.000000_)"/>
    <numFmt numFmtId="183" formatCode="#,##0.000000_);\(#,##0.000000\)"/>
    <numFmt numFmtId="184" formatCode="mm/dd/yy_)"/>
    <numFmt numFmtId="185" formatCode="0.0000000"/>
    <numFmt numFmtId="186" formatCode="0.000000000"/>
    <numFmt numFmtId="187" formatCode="0.00000%"/>
    <numFmt numFmtId="188" formatCode="0_);\(0\)"/>
    <numFmt numFmtId="189" formatCode="#,##0.000000"/>
    <numFmt numFmtId="190" formatCode="_(&quot;$&quot;* #,##0_);_(&quot;$&quot;* \(#,##0\);_(&quot;$&quot;* &quot;-&quot;??_);_(@_)"/>
    <numFmt numFmtId="191" formatCode="#,##0.00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9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7" fillId="0" borderId="0" xfId="419" applyFill="1" applyBorder="1" applyAlignment="1" applyProtection="1">
      <alignment horizontal="left"/>
      <protection/>
    </xf>
    <xf numFmtId="1" fontId="37" fillId="0" borderId="5" xfId="419" applyNumberFormat="1" applyFill="1" applyAlignment="1" applyProtection="1">
      <alignment horizontal="center" wrapText="1"/>
      <protection/>
    </xf>
    <xf numFmtId="0" fontId="37" fillId="0" borderId="5" xfId="419" applyAlignment="1" applyProtection="1">
      <alignment horizontal="center" wrapText="1"/>
      <protection/>
    </xf>
    <xf numFmtId="0" fontId="37" fillId="0" borderId="5" xfId="419" applyFill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425">
      <alignment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37" fillId="8" borderId="5" xfId="419" applyFill="1" applyAlignment="1" applyProtection="1">
      <alignment horizontal="center" wrapText="1"/>
      <protection/>
    </xf>
    <xf numFmtId="49" fontId="0" fillId="8" borderId="0" xfId="0" applyNumberFormat="1" applyFont="1" applyFill="1" applyAlignment="1" applyProtection="1">
      <alignment horizontal="center"/>
      <protection/>
    </xf>
    <xf numFmtId="0" fontId="0" fillId="8" borderId="0" xfId="0" applyFont="1" applyFill="1" applyAlignment="1" applyProtection="1">
      <alignment horizontal="center"/>
      <protection/>
    </xf>
    <xf numFmtId="0" fontId="0" fillId="8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0" fontId="37" fillId="10" borderId="5" xfId="419" applyFill="1" applyAlignment="1" applyProtection="1">
      <alignment horizontal="center" wrapText="1"/>
      <protection/>
    </xf>
    <xf numFmtId="49" fontId="0" fillId="10" borderId="0" xfId="0" applyNumberFormat="1" applyFont="1" applyFill="1" applyAlignment="1" applyProtection="1">
      <alignment horizontal="center"/>
      <protection/>
    </xf>
    <xf numFmtId="0" fontId="0" fillId="10" borderId="0" xfId="0" applyFont="1" applyFill="1" applyAlignment="1" applyProtection="1">
      <alignment horizontal="center"/>
      <protection/>
    </xf>
    <xf numFmtId="0" fontId="0" fillId="10" borderId="0" xfId="0" applyFill="1" applyAlignment="1" applyProtection="1">
      <alignment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40" fontId="0" fillId="0" borderId="11" xfId="445" applyNumberFormat="1" applyFont="1" applyBorder="1">
      <alignment/>
      <protection/>
    </xf>
    <xf numFmtId="43" fontId="0" fillId="0" borderId="12" xfId="42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3" fontId="0" fillId="8" borderId="12" xfId="42" applyFont="1" applyFill="1" applyBorder="1" applyAlignment="1" applyProtection="1">
      <alignment/>
      <protection/>
    </xf>
    <xf numFmtId="43" fontId="0" fillId="10" borderId="12" xfId="42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425" applyFill="1" applyBorder="1" quotePrefix="1">
      <alignment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40" fontId="0" fillId="0" borderId="13" xfId="445" applyNumberFormat="1" applyFont="1" applyBorder="1">
      <alignment/>
      <protection/>
    </xf>
    <xf numFmtId="43" fontId="0" fillId="0" borderId="13" xfId="251" applyFont="1" applyFill="1" applyBorder="1" applyAlignment="1" applyProtection="1">
      <alignment/>
      <protection/>
    </xf>
    <xf numFmtId="10" fontId="0" fillId="0" borderId="13" xfId="443" applyNumberFormat="1" applyFont="1" applyBorder="1" applyAlignment="1" applyProtection="1">
      <alignment horizontal="center"/>
      <protection/>
    </xf>
    <xf numFmtId="174" fontId="0" fillId="0" borderId="13" xfId="448" applyNumberFormat="1" applyFont="1" applyBorder="1" applyAlignment="1" applyProtection="1">
      <alignment horizontal="center"/>
      <protection/>
    </xf>
    <xf numFmtId="43" fontId="0" fillId="8" borderId="13" xfId="0" applyNumberFormat="1" applyFill="1" applyBorder="1" applyAlignment="1" applyProtection="1">
      <alignment/>
      <protection/>
    </xf>
    <xf numFmtId="43" fontId="0" fillId="10" borderId="13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425" applyFill="1" applyBorder="1">
      <alignment/>
      <protection/>
    </xf>
    <xf numFmtId="0" fontId="0" fillId="0" borderId="13" xfId="425" applyBorder="1">
      <alignment/>
      <protection/>
    </xf>
    <xf numFmtId="0" fontId="0" fillId="0" borderId="13" xfId="0" applyBorder="1" applyAlignment="1">
      <alignment/>
    </xf>
    <xf numFmtId="0" fontId="0" fillId="0" borderId="13" xfId="425" applyBorder="1" quotePrefix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425" applyFill="1" applyBorder="1" quotePrefix="1">
      <alignment/>
      <protection/>
    </xf>
    <xf numFmtId="0" fontId="0" fillId="0" borderId="11" xfId="0" applyFill="1" applyBorder="1" applyAlignment="1" applyProtection="1">
      <alignment horizontal="left"/>
      <protection/>
    </xf>
    <xf numFmtId="43" fontId="0" fillId="0" borderId="11" xfId="251" applyFont="1" applyFill="1" applyBorder="1" applyAlignment="1" applyProtection="1">
      <alignment/>
      <protection/>
    </xf>
    <xf numFmtId="10" fontId="0" fillId="0" borderId="11" xfId="443" applyNumberFormat="1" applyFont="1" applyBorder="1" applyAlignment="1" applyProtection="1">
      <alignment horizontal="center"/>
      <protection/>
    </xf>
    <xf numFmtId="174" fontId="0" fillId="0" borderId="11" xfId="448" applyNumberFormat="1" applyFont="1" applyBorder="1" applyAlignment="1" applyProtection="1">
      <alignment horizontal="center"/>
      <protection/>
    </xf>
    <xf numFmtId="43" fontId="0" fillId="8" borderId="11" xfId="0" applyNumberFormat="1" applyFill="1" applyBorder="1" applyAlignment="1" applyProtection="1">
      <alignment/>
      <protection/>
    </xf>
    <xf numFmtId="43" fontId="0" fillId="10" borderId="11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1" fontId="0" fillId="0" borderId="9" xfId="0" applyNumberForma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8" borderId="9" xfId="0" applyFont="1" applyFill="1" applyBorder="1" applyAlignment="1" applyProtection="1">
      <alignment horizontal="center"/>
      <protection/>
    </xf>
    <xf numFmtId="0" fontId="0" fillId="10" borderId="9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4" xfId="425" applyBorder="1" quotePrefix="1">
      <alignment/>
      <protection/>
    </xf>
    <xf numFmtId="0" fontId="0" fillId="0" borderId="14" xfId="425" applyBorder="1">
      <alignment/>
      <protection/>
    </xf>
    <xf numFmtId="0" fontId="0" fillId="0" borderId="14" xfId="0" applyFill="1" applyBorder="1" applyAlignment="1" applyProtection="1">
      <alignment/>
      <protection/>
    </xf>
    <xf numFmtId="40" fontId="0" fillId="0" borderId="14" xfId="445" applyNumberFormat="1" applyFont="1" applyBorder="1">
      <alignment/>
      <protection/>
    </xf>
    <xf numFmtId="43" fontId="0" fillId="0" borderId="14" xfId="251" applyFont="1" applyFill="1" applyBorder="1" applyAlignment="1" applyProtection="1">
      <alignment/>
      <protection/>
    </xf>
    <xf numFmtId="10" fontId="0" fillId="0" borderId="14" xfId="443" applyNumberFormat="1" applyFont="1" applyBorder="1" applyAlignment="1" applyProtection="1">
      <alignment horizontal="center"/>
      <protection/>
    </xf>
    <xf numFmtId="174" fontId="0" fillId="0" borderId="14" xfId="448" applyNumberFormat="1" applyFont="1" applyBorder="1" applyAlignment="1" applyProtection="1">
      <alignment horizontal="center"/>
      <protection/>
    </xf>
    <xf numFmtId="43" fontId="0" fillId="8" borderId="14" xfId="0" applyNumberFormat="1" applyFill="1" applyBorder="1" applyAlignment="1" applyProtection="1">
      <alignment/>
      <protection/>
    </xf>
    <xf numFmtId="43" fontId="0" fillId="10" borderId="14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43" fontId="0" fillId="0" borderId="11" xfId="42" applyFont="1" applyFill="1" applyBorder="1" applyAlignment="1" applyProtection="1">
      <alignment/>
      <protection/>
    </xf>
    <xf numFmtId="43" fontId="0" fillId="0" borderId="13" xfId="42" applyFon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11" borderId="0" xfId="0" applyFill="1" applyAlignment="1" applyProtection="1">
      <alignment/>
      <protection locked="0"/>
    </xf>
    <xf numFmtId="0" fontId="0" fillId="11" borderId="0" xfId="0" applyFill="1" applyAlignment="1" applyProtection="1">
      <alignment/>
      <protection/>
    </xf>
    <xf numFmtId="0" fontId="0" fillId="11" borderId="0" xfId="0" applyFill="1" applyAlignment="1" applyProtection="1">
      <alignment horizontal="center"/>
      <protection/>
    </xf>
    <xf numFmtId="0" fontId="4" fillId="11" borderId="0" xfId="0" applyFont="1" applyFill="1" applyBorder="1" applyAlignment="1" applyProtection="1">
      <alignment horizontal="center"/>
      <protection/>
    </xf>
    <xf numFmtId="0" fontId="37" fillId="11" borderId="5" xfId="419" applyFill="1" applyAlignment="1" applyProtection="1">
      <alignment horizontal="center" wrapText="1"/>
      <protection/>
    </xf>
    <xf numFmtId="49" fontId="0" fillId="11" borderId="0" xfId="0" applyNumberFormat="1" applyFont="1" applyFill="1" applyAlignment="1" applyProtection="1">
      <alignment horizontal="center"/>
      <protection/>
    </xf>
    <xf numFmtId="0" fontId="0" fillId="11" borderId="0" xfId="0" applyFont="1" applyFill="1" applyAlignment="1" applyProtection="1">
      <alignment horizontal="center"/>
      <protection/>
    </xf>
    <xf numFmtId="0" fontId="0" fillId="11" borderId="9" xfId="0" applyFont="1" applyFill="1" applyBorder="1" applyAlignment="1" applyProtection="1">
      <alignment horizontal="center"/>
      <protection/>
    </xf>
    <xf numFmtId="43" fontId="0" fillId="11" borderId="11" xfId="0" applyNumberFormat="1" applyFill="1" applyBorder="1" applyAlignment="1" applyProtection="1">
      <alignment/>
      <protection/>
    </xf>
    <xf numFmtId="43" fontId="0" fillId="11" borderId="13" xfId="0" applyNumberFormat="1" applyFill="1" applyBorder="1" applyAlignment="1" applyProtection="1">
      <alignment/>
      <protection/>
    </xf>
    <xf numFmtId="43" fontId="0" fillId="11" borderId="14" xfId="0" applyNumberFormat="1" applyFill="1" applyBorder="1" applyAlignment="1" applyProtection="1">
      <alignment/>
      <protection/>
    </xf>
    <xf numFmtId="43" fontId="0" fillId="11" borderId="12" xfId="42" applyFont="1" applyFill="1" applyBorder="1" applyAlignment="1" applyProtection="1">
      <alignment/>
      <protection/>
    </xf>
    <xf numFmtId="43" fontId="0" fillId="8" borderId="12" xfId="45" applyFont="1" applyFill="1" applyBorder="1" applyAlignment="1" applyProtection="1">
      <alignment/>
      <protection/>
    </xf>
    <xf numFmtId="43" fontId="0" fillId="8" borderId="13" xfId="425" applyNumberFormat="1" applyFill="1" applyBorder="1" applyProtection="1">
      <alignment/>
      <protection/>
    </xf>
    <xf numFmtId="43" fontId="0" fillId="8" borderId="11" xfId="425" applyNumberFormat="1" applyFill="1" applyBorder="1" applyProtection="1">
      <alignment/>
      <protection/>
    </xf>
    <xf numFmtId="43" fontId="0" fillId="8" borderId="14" xfId="425" applyNumberFormat="1" applyFill="1" applyBorder="1" applyProtection="1">
      <alignment/>
      <protection/>
    </xf>
    <xf numFmtId="43" fontId="0" fillId="8" borderId="12" xfId="45" applyFont="1" applyFill="1" applyBorder="1" applyAlignment="1" applyProtection="1">
      <alignment/>
      <protection/>
    </xf>
    <xf numFmtId="43" fontId="0" fillId="8" borderId="13" xfId="425" applyNumberFormat="1" applyFill="1" applyBorder="1" applyProtection="1">
      <alignment/>
      <protection/>
    </xf>
    <xf numFmtId="43" fontId="0" fillId="8" borderId="11" xfId="425" applyNumberFormat="1" applyFill="1" applyBorder="1" applyProtection="1">
      <alignment/>
      <protection/>
    </xf>
    <xf numFmtId="43" fontId="0" fillId="8" borderId="14" xfId="425" applyNumberFormat="1" applyFill="1" applyBorder="1" applyProtection="1">
      <alignment/>
      <protection/>
    </xf>
    <xf numFmtId="43" fontId="0" fillId="10" borderId="12" xfId="45" applyFont="1" applyFill="1" applyBorder="1" applyAlignment="1" applyProtection="1">
      <alignment/>
      <protection/>
    </xf>
    <xf numFmtId="43" fontId="0" fillId="10" borderId="13" xfId="425" applyNumberFormat="1" applyFill="1" applyBorder="1" applyProtection="1">
      <alignment/>
      <protection/>
    </xf>
    <xf numFmtId="43" fontId="0" fillId="10" borderId="11" xfId="425" applyNumberFormat="1" applyFill="1" applyBorder="1" applyProtection="1">
      <alignment/>
      <protection/>
    </xf>
    <xf numFmtId="43" fontId="0" fillId="10" borderId="14" xfId="425" applyNumberFormat="1" applyFill="1" applyBorder="1" applyProtection="1">
      <alignment/>
      <protection/>
    </xf>
    <xf numFmtId="43" fontId="0" fillId="10" borderId="12" xfId="45" applyFont="1" applyFill="1" applyBorder="1" applyAlignment="1" applyProtection="1">
      <alignment/>
      <protection/>
    </xf>
    <xf numFmtId="43" fontId="0" fillId="10" borderId="13" xfId="425" applyNumberFormat="1" applyFill="1" applyBorder="1" applyProtection="1">
      <alignment/>
      <protection/>
    </xf>
    <xf numFmtId="43" fontId="0" fillId="10" borderId="11" xfId="425" applyNumberFormat="1" applyFill="1" applyBorder="1" applyProtection="1">
      <alignment/>
      <protection/>
    </xf>
    <xf numFmtId="43" fontId="0" fillId="10" borderId="14" xfId="425" applyNumberFormat="1" applyFill="1" applyBorder="1" applyProtection="1">
      <alignment/>
      <protection/>
    </xf>
    <xf numFmtId="0" fontId="4" fillId="8" borderId="0" xfId="0" applyFont="1" applyFill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/>
    </xf>
    <xf numFmtId="0" fontId="4" fillId="11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7" fillId="34" borderId="5" xfId="419" applyFill="1" applyAlignment="1" applyProtection="1">
      <alignment horizontal="center" wrapText="1"/>
      <protection/>
    </xf>
    <xf numFmtId="49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9" xfId="0" applyFont="1" applyFill="1" applyBorder="1" applyAlignment="1" applyProtection="1">
      <alignment horizontal="center"/>
      <protection/>
    </xf>
    <xf numFmtId="43" fontId="0" fillId="34" borderId="11" xfId="0" applyNumberFormat="1" applyFill="1" applyBorder="1" applyAlignment="1" applyProtection="1">
      <alignment/>
      <protection/>
    </xf>
    <xf numFmtId="43" fontId="0" fillId="34" borderId="11" xfId="425" applyNumberFormat="1" applyFill="1" applyBorder="1" applyProtection="1">
      <alignment/>
      <protection/>
    </xf>
    <xf numFmtId="43" fontId="0" fillId="34" borderId="13" xfId="0" applyNumberFormat="1" applyFill="1" applyBorder="1" applyAlignment="1" applyProtection="1">
      <alignment/>
      <protection/>
    </xf>
    <xf numFmtId="43" fontId="0" fillId="34" borderId="13" xfId="425" applyNumberFormat="1" applyFill="1" applyBorder="1" applyProtection="1">
      <alignment/>
      <protection/>
    </xf>
    <xf numFmtId="43" fontId="0" fillId="34" borderId="14" xfId="0" applyNumberFormat="1" applyFill="1" applyBorder="1" applyAlignment="1" applyProtection="1">
      <alignment/>
      <protection/>
    </xf>
    <xf numFmtId="43" fontId="0" fillId="34" borderId="14" xfId="425" applyNumberFormat="1" applyFill="1" applyBorder="1" applyProtection="1">
      <alignment/>
      <protection/>
    </xf>
    <xf numFmtId="43" fontId="0" fillId="34" borderId="12" xfId="42" applyFont="1" applyFill="1" applyBorder="1" applyAlignment="1" applyProtection="1">
      <alignment/>
      <protection/>
    </xf>
    <xf numFmtId="43" fontId="0" fillId="34" borderId="12" xfId="45" applyFont="1" applyFill="1" applyBorder="1" applyAlignment="1" applyProtection="1">
      <alignment/>
      <protection/>
    </xf>
    <xf numFmtId="43" fontId="0" fillId="34" borderId="0" xfId="0" applyNumberFormat="1" applyFill="1" applyAlignment="1" applyProtection="1">
      <alignment/>
      <protection/>
    </xf>
    <xf numFmtId="43" fontId="0" fillId="34" borderId="15" xfId="0" applyNumberFormat="1" applyFill="1" applyBorder="1" applyAlignment="1" applyProtection="1">
      <alignment/>
      <protection/>
    </xf>
  </cellXfs>
  <cellStyles count="7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2 3 3" xfId="58"/>
    <cellStyle name="Comma 10 5 2 3 4" xfId="59"/>
    <cellStyle name="Comma 10 5 3" xfId="60"/>
    <cellStyle name="Comma 10 6" xfId="61"/>
    <cellStyle name="Comma 10 6 2" xfId="62"/>
    <cellStyle name="Comma 10 6 3" xfId="63"/>
    <cellStyle name="Comma 10 6 3 2" xfId="64"/>
    <cellStyle name="Comma 10 6 3 3" xfId="65"/>
    <cellStyle name="Comma 10 6 3 4" xfId="66"/>
    <cellStyle name="Comma 10 7" xfId="67"/>
    <cellStyle name="Comma 10 8" xfId="68"/>
    <cellStyle name="Comma 10 8 2" xfId="69"/>
    <cellStyle name="Comma 10 8 3" xfId="70"/>
    <cellStyle name="Comma 10 8 4" xfId="71"/>
    <cellStyle name="Comma 11" xfId="72"/>
    <cellStyle name="Comma 11 10" xfId="73"/>
    <cellStyle name="Comma 11 11" xfId="74"/>
    <cellStyle name="Comma 11 11 2" xfId="75"/>
    <cellStyle name="Comma 11 11 2 2" xfId="76"/>
    <cellStyle name="Comma 11 11 2 3" xfId="77"/>
    <cellStyle name="Comma 11 11 2 3 2" xfId="78"/>
    <cellStyle name="Comma 11 11 2 3 3" xfId="79"/>
    <cellStyle name="Comma 11 11 2 3 4" xfId="80"/>
    <cellStyle name="Comma 11 12" xfId="81"/>
    <cellStyle name="Comma 11 13" xfId="82"/>
    <cellStyle name="Comma 11 13 2" xfId="83"/>
    <cellStyle name="Comma 11 13 2 2" xfId="84"/>
    <cellStyle name="Comma 11 13 2 3" xfId="85"/>
    <cellStyle name="Comma 11 13 2 3 2" xfId="86"/>
    <cellStyle name="Comma 11 13 2 3 3" xfId="87"/>
    <cellStyle name="Comma 11 13 2 3 4" xfId="88"/>
    <cellStyle name="Comma 11 2" xfId="89"/>
    <cellStyle name="Comma 11 3" xfId="90"/>
    <cellStyle name="Comma 11 4" xfId="91"/>
    <cellStyle name="Comma 11 5" xfId="92"/>
    <cellStyle name="Comma 11 6" xfId="93"/>
    <cellStyle name="Comma 11 7" xfId="94"/>
    <cellStyle name="Comma 11 7 2" xfId="95"/>
    <cellStyle name="Comma 11 7 2 2" xfId="96"/>
    <cellStyle name="Comma 11 7 2 3" xfId="97"/>
    <cellStyle name="Comma 11 8" xfId="98"/>
    <cellStyle name="Comma 11 9" xfId="99"/>
    <cellStyle name="Comma 12" xfId="100"/>
    <cellStyle name="Comma 12 10" xfId="101"/>
    <cellStyle name="Comma 12 10 2" xfId="102"/>
    <cellStyle name="Comma 12 10 2 2" xfId="103"/>
    <cellStyle name="Comma 12 10 2 3" xfId="104"/>
    <cellStyle name="Comma 12 10 2 3 2" xfId="105"/>
    <cellStyle name="Comma 12 10 2 3 3" xfId="106"/>
    <cellStyle name="Comma 12 10 2 3 4" xfId="107"/>
    <cellStyle name="Comma 12 11" xfId="108"/>
    <cellStyle name="Comma 12 12" xfId="109"/>
    <cellStyle name="Comma 12 12 2" xfId="110"/>
    <cellStyle name="Comma 12 12 2 2" xfId="111"/>
    <cellStyle name="Comma 12 12 2 3" xfId="112"/>
    <cellStyle name="Comma 12 12 2 3 2" xfId="113"/>
    <cellStyle name="Comma 12 12 2 3 3" xfId="114"/>
    <cellStyle name="Comma 12 12 2 3 4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6 3 3 3" xfId="149"/>
    <cellStyle name="Comma 16 3 3 4" xfId="150"/>
    <cellStyle name="Comma 17" xfId="151"/>
    <cellStyle name="Comma 17 2" xfId="152"/>
    <cellStyle name="Comma 17 3" xfId="153"/>
    <cellStyle name="Comma 17 3 2" xfId="154"/>
    <cellStyle name="Comma 17 3 3" xfId="155"/>
    <cellStyle name="Comma 17 3 4" xfId="156"/>
    <cellStyle name="Comma 18" xfId="157"/>
    <cellStyle name="Comma 18 2" xfId="158"/>
    <cellStyle name="Comma 18 3" xfId="159"/>
    <cellStyle name="Comma 18 3 2" xfId="160"/>
    <cellStyle name="Comma 18 3 3" xfId="161"/>
    <cellStyle name="Comma 18 3 4" xfId="162"/>
    <cellStyle name="Comma 19" xfId="163"/>
    <cellStyle name="Comma 19 2" xfId="164"/>
    <cellStyle name="Comma 19 3" xfId="165"/>
    <cellStyle name="Comma 19 3 2" xfId="166"/>
    <cellStyle name="Comma 19 3 3" xfId="167"/>
    <cellStyle name="Comma 19 3 4" xfId="168"/>
    <cellStyle name="Comma 2" xfId="169"/>
    <cellStyle name="Comma 2 2" xfId="170"/>
    <cellStyle name="Comma 2 2 2" xfId="171"/>
    <cellStyle name="Comma 2 2 3" xfId="172"/>
    <cellStyle name="Comma 2 2 4" xfId="173"/>
    <cellStyle name="Comma 2 2 5" xfId="174"/>
    <cellStyle name="Comma 2 3" xfId="175"/>
    <cellStyle name="Comma 2 3 2" xfId="176"/>
    <cellStyle name="Comma 2 3 3" xfId="177"/>
    <cellStyle name="Comma 2 3 4" xfId="178"/>
    <cellStyle name="Comma 2 3 4 2" xfId="179"/>
    <cellStyle name="Comma 2 3 4 2 2" xfId="180"/>
    <cellStyle name="Comma 2 3 4 3" xfId="181"/>
    <cellStyle name="Comma 2 3 4 4" xfId="182"/>
    <cellStyle name="Comma 2 3 4 5" xfId="183"/>
    <cellStyle name="Comma 2 3 4 5 2" xfId="184"/>
    <cellStyle name="Comma 2 3 4 5 3" xfId="185"/>
    <cellStyle name="Comma 2 3 4 5 4" xfId="186"/>
    <cellStyle name="Comma 2 3 5" xfId="187"/>
    <cellStyle name="Comma 20" xfId="188"/>
    <cellStyle name="Comma 20 2" xfId="189"/>
    <cellStyle name="Comma 20 3" xfId="190"/>
    <cellStyle name="Comma 20 3 2" xfId="191"/>
    <cellStyle name="Comma 20 3 3" xfId="192"/>
    <cellStyle name="Comma 20 3 4" xfId="193"/>
    <cellStyle name="Comma 21" xfId="194"/>
    <cellStyle name="Comma 21 2" xfId="195"/>
    <cellStyle name="Comma 21 3" xfId="196"/>
    <cellStyle name="Comma 21 3 2" xfId="197"/>
    <cellStyle name="Comma 21 3 3" xfId="198"/>
    <cellStyle name="Comma 21 3 4" xfId="199"/>
    <cellStyle name="Comma 22" xfId="200"/>
    <cellStyle name="Comma 22 2" xfId="201"/>
    <cellStyle name="Comma 22 3" xfId="202"/>
    <cellStyle name="Comma 22 3 2" xfId="203"/>
    <cellStyle name="Comma 22 3 3" xfId="204"/>
    <cellStyle name="Comma 22 3 4" xfId="205"/>
    <cellStyle name="Comma 23" xfId="206"/>
    <cellStyle name="Comma 23 2" xfId="207"/>
    <cellStyle name="Comma 23 3" xfId="208"/>
    <cellStyle name="Comma 23 3 2" xfId="209"/>
    <cellStyle name="Comma 23 3 3" xfId="210"/>
    <cellStyle name="Comma 23 3 4" xfId="211"/>
    <cellStyle name="Comma 24" xfId="212"/>
    <cellStyle name="Comma 24 2" xfId="213"/>
    <cellStyle name="Comma 24 3" xfId="214"/>
    <cellStyle name="Comma 24 3 2" xfId="215"/>
    <cellStyle name="Comma 24 3 3" xfId="216"/>
    <cellStyle name="Comma 24 3 4" xfId="217"/>
    <cellStyle name="Comma 25" xfId="218"/>
    <cellStyle name="Comma 25 2" xfId="219"/>
    <cellStyle name="Comma 25 3" xfId="220"/>
    <cellStyle name="Comma 25 3 2" xfId="221"/>
    <cellStyle name="Comma 25 3 3" xfId="222"/>
    <cellStyle name="Comma 25 3 4" xfId="223"/>
    <cellStyle name="Comma 26" xfId="224"/>
    <cellStyle name="Comma 26 2" xfId="225"/>
    <cellStyle name="Comma 26 3" xfId="226"/>
    <cellStyle name="Comma 26 3 2" xfId="227"/>
    <cellStyle name="Comma 26 3 3" xfId="228"/>
    <cellStyle name="Comma 26 3 4" xfId="229"/>
    <cellStyle name="Comma 27" xfId="230"/>
    <cellStyle name="Comma 27 2" xfId="231"/>
    <cellStyle name="Comma 27 3" xfId="232"/>
    <cellStyle name="Comma 27 3 2" xfId="233"/>
    <cellStyle name="Comma 27 3 3" xfId="234"/>
    <cellStyle name="Comma 27 3 4" xfId="235"/>
    <cellStyle name="Comma 28" xfId="236"/>
    <cellStyle name="Comma 28 2" xfId="237"/>
    <cellStyle name="Comma 29" xfId="238"/>
    <cellStyle name="Comma 29 2" xfId="239"/>
    <cellStyle name="Comma 3" xfId="240"/>
    <cellStyle name="Comma 30" xfId="241"/>
    <cellStyle name="Comma 30 2" xfId="242"/>
    <cellStyle name="Comma 31" xfId="243"/>
    <cellStyle name="Comma 31 2" xfId="244"/>
    <cellStyle name="Comma 32" xfId="245"/>
    <cellStyle name="Comma 32 2" xfId="246"/>
    <cellStyle name="Comma 33" xfId="247"/>
    <cellStyle name="Comma 33 2" xfId="248"/>
    <cellStyle name="Comma 34" xfId="249"/>
    <cellStyle name="Comma 35" xfId="250"/>
    <cellStyle name="Comma 4" xfId="251"/>
    <cellStyle name="Comma 4 2" xfId="252"/>
    <cellStyle name="Comma 4 3" xfId="253"/>
    <cellStyle name="Comma 4 4" xfId="254"/>
    <cellStyle name="Comma 4 5" xfId="255"/>
    <cellStyle name="Comma 5" xfId="256"/>
    <cellStyle name="Comma 5 2" xfId="257"/>
    <cellStyle name="Comma 5 3" xfId="258"/>
    <cellStyle name="Comma 5 4" xfId="259"/>
    <cellStyle name="Comma 5 5" xfId="260"/>
    <cellStyle name="Comma 6" xfId="261"/>
    <cellStyle name="Comma 6 2" xfId="262"/>
    <cellStyle name="Comma 6 3" xfId="263"/>
    <cellStyle name="Comma 6 4" xfId="264"/>
    <cellStyle name="Comma 6 4 2" xfId="265"/>
    <cellStyle name="Comma 6 4 2 2" xfId="266"/>
    <cellStyle name="Comma 6 4 3" xfId="267"/>
    <cellStyle name="Comma 6 4 4" xfId="268"/>
    <cellStyle name="Comma 6 4 5" xfId="269"/>
    <cellStyle name="Comma 6 4 5 2" xfId="270"/>
    <cellStyle name="Comma 6 4 5 3" xfId="271"/>
    <cellStyle name="Comma 6 4 5 4" xfId="272"/>
    <cellStyle name="Comma 6 5" xfId="273"/>
    <cellStyle name="Comma 7" xfId="274"/>
    <cellStyle name="Comma 7 2" xfId="275"/>
    <cellStyle name="Comma 7 2 2" xfId="276"/>
    <cellStyle name="Comma 7 2 2 2" xfId="277"/>
    <cellStyle name="Comma 7 2 2 3" xfId="278"/>
    <cellStyle name="Comma 7 2 2 3 2" xfId="279"/>
    <cellStyle name="Comma 7 2 2 3 3" xfId="280"/>
    <cellStyle name="Comma 7 2 2 3 4" xfId="281"/>
    <cellStyle name="Comma 7 2 3" xfId="282"/>
    <cellStyle name="Comma 7 3" xfId="283"/>
    <cellStyle name="Comma 7 3 2" xfId="284"/>
    <cellStyle name="Comma 7 3 3" xfId="285"/>
    <cellStyle name="Comma 7 3 3 2" xfId="286"/>
    <cellStyle name="Comma 7 3 3 3" xfId="287"/>
    <cellStyle name="Comma 7 3 3 4" xfId="288"/>
    <cellStyle name="Comma 7 4" xfId="289"/>
    <cellStyle name="Comma 7 5" xfId="290"/>
    <cellStyle name="Comma 7 5 2" xfId="291"/>
    <cellStyle name="Comma 7 5 3" xfId="292"/>
    <cellStyle name="Comma 7 5 4" xfId="293"/>
    <cellStyle name="Comma 8" xfId="294"/>
    <cellStyle name="Comma 8 2" xfId="295"/>
    <cellStyle name="Comma 8 2 2" xfId="296"/>
    <cellStyle name="Comma 8 2 3" xfId="297"/>
    <cellStyle name="Comma 8 2 4" xfId="298"/>
    <cellStyle name="Comma 8 2 4 10" xfId="299"/>
    <cellStyle name="Comma 8 2 4 11" xfId="300"/>
    <cellStyle name="Comma 8 2 4 11 2" xfId="301"/>
    <cellStyle name="Comma 8 2 4 11 2 2" xfId="302"/>
    <cellStyle name="Comma 8 2 4 11 2 3" xfId="303"/>
    <cellStyle name="Comma 8 2 4 11 2 3 2" xfId="304"/>
    <cellStyle name="Comma 8 2 4 11 2 3 3" xfId="305"/>
    <cellStyle name="Comma 8 2 4 11 2 3 4" xfId="306"/>
    <cellStyle name="Comma 8 2 4 2" xfId="307"/>
    <cellStyle name="Comma 8 2 4 3" xfId="308"/>
    <cellStyle name="Comma 8 2 4 4" xfId="309"/>
    <cellStyle name="Comma 8 2 4 5" xfId="310"/>
    <cellStyle name="Comma 8 2 4 5 2" xfId="311"/>
    <cellStyle name="Comma 8 2 4 5 2 2" xfId="312"/>
    <cellStyle name="Comma 8 2 4 5 2 3" xfId="313"/>
    <cellStyle name="Comma 8 2 4 6" xfId="314"/>
    <cellStyle name="Comma 8 2 4 7" xfId="315"/>
    <cellStyle name="Comma 8 2 4 8" xfId="316"/>
    <cellStyle name="Comma 8 2 4 9" xfId="317"/>
    <cellStyle name="Comma 8 2 4 9 2" xfId="318"/>
    <cellStyle name="Comma 8 2 4 9 2 2" xfId="319"/>
    <cellStyle name="Comma 8 2 4 9 2 3" xfId="320"/>
    <cellStyle name="Comma 8 2 4 9 2 3 2" xfId="321"/>
    <cellStyle name="Comma 8 2 4 9 2 3 3" xfId="322"/>
    <cellStyle name="Comma 8 2 4 9 2 3 4" xfId="323"/>
    <cellStyle name="Comma 8 2 5" xfId="324"/>
    <cellStyle name="Comma 8 2 5 2" xfId="325"/>
    <cellStyle name="Comma 8 2 5 3" xfId="326"/>
    <cellStyle name="Comma 8 2 5 4" xfId="327"/>
    <cellStyle name="Comma 8 2 6" xfId="328"/>
    <cellStyle name="Comma 8 2 6 2" xfId="329"/>
    <cellStyle name="Comma 8 2 6 2 2" xfId="330"/>
    <cellStyle name="Comma 8 2 6 2 3" xfId="331"/>
    <cellStyle name="Comma 8 2 6 2 3 2" xfId="332"/>
    <cellStyle name="Comma 8 2 6 2 3 3" xfId="333"/>
    <cellStyle name="Comma 8 2 6 2 3 4" xfId="334"/>
    <cellStyle name="Comma 8 2 6 3" xfId="335"/>
    <cellStyle name="Comma 8 2 7" xfId="336"/>
    <cellStyle name="Comma 8 2 7 2" xfId="337"/>
    <cellStyle name="Comma 8 2 7 3" xfId="338"/>
    <cellStyle name="Comma 8 2 7 3 2" xfId="339"/>
    <cellStyle name="Comma 8 2 7 3 3" xfId="340"/>
    <cellStyle name="Comma 8 2 7 3 4" xfId="341"/>
    <cellStyle name="Comma 8 2 8" xfId="342"/>
    <cellStyle name="Comma 8 2 9" xfId="343"/>
    <cellStyle name="Comma 8 2 9 2" xfId="344"/>
    <cellStyle name="Comma 8 2 9 3" xfId="345"/>
    <cellStyle name="Comma 8 2 9 4" xfId="346"/>
    <cellStyle name="Comma 8 3" xfId="347"/>
    <cellStyle name="Comma 8 4" xfId="348"/>
    <cellStyle name="Comma 8 5" xfId="349"/>
    <cellStyle name="Comma 8 5 2" xfId="350"/>
    <cellStyle name="Comma 8 6" xfId="351"/>
    <cellStyle name="Comma 8 6 2" xfId="352"/>
    <cellStyle name="Comma 8 6 3" xfId="353"/>
    <cellStyle name="Comma 8 6 4" xfId="354"/>
    <cellStyle name="Comma 9" xfId="355"/>
    <cellStyle name="Comma 9 2" xfId="356"/>
    <cellStyle name="Comma 9 2 2" xfId="357"/>
    <cellStyle name="Comma 9 2 3" xfId="358"/>
    <cellStyle name="Comma 9 2 3 2" xfId="359"/>
    <cellStyle name="Comma 9 2 3 3" xfId="360"/>
    <cellStyle name="Comma 9 2 3 4" xfId="361"/>
    <cellStyle name="Comma 9 2 4" xfId="362"/>
    <cellStyle name="Comma 9 2 4 2" xfId="363"/>
    <cellStyle name="Comma 9 2 4 2 2" xfId="364"/>
    <cellStyle name="Comma 9 2 4 2 3" xfId="365"/>
    <cellStyle name="Comma 9 2 4 2 3 2" xfId="366"/>
    <cellStyle name="Comma 9 2 4 2 3 3" xfId="367"/>
    <cellStyle name="Comma 9 2 4 2 3 4" xfId="368"/>
    <cellStyle name="Comma 9 2 4 3" xfId="369"/>
    <cellStyle name="Comma 9 2 5" xfId="370"/>
    <cellStyle name="Comma 9 2 5 2" xfId="371"/>
    <cellStyle name="Comma 9 2 5 3" xfId="372"/>
    <cellStyle name="Comma 9 2 5 3 2" xfId="373"/>
    <cellStyle name="Comma 9 2 5 3 3" xfId="374"/>
    <cellStyle name="Comma 9 2 5 3 4" xfId="375"/>
    <cellStyle name="Comma 9 2 6" xfId="376"/>
    <cellStyle name="Comma 9 2 7" xfId="377"/>
    <cellStyle name="Comma 9 2 7 2" xfId="378"/>
    <cellStyle name="Comma 9 2 7 3" xfId="379"/>
    <cellStyle name="Comma 9 2 7 4" xfId="380"/>
    <cellStyle name="Comma 9 3" xfId="381"/>
    <cellStyle name="Comma 9 4" xfId="382"/>
    <cellStyle name="Comma 9 5" xfId="383"/>
    <cellStyle name="Comma 9 6" xfId="384"/>
    <cellStyle name="Comma 9 6 10" xfId="385"/>
    <cellStyle name="Comma 9 6 11" xfId="386"/>
    <cellStyle name="Comma 9 6 11 2" xfId="387"/>
    <cellStyle name="Comma 9 6 11 2 2" xfId="388"/>
    <cellStyle name="Comma 9 6 11 2 3" xfId="389"/>
    <cellStyle name="Comma 9 6 11 2 3 2" xfId="390"/>
    <cellStyle name="Comma 9 6 11 2 3 3" xfId="391"/>
    <cellStyle name="Comma 9 6 11 2 3 4" xfId="392"/>
    <cellStyle name="Comma 9 6 2" xfId="393"/>
    <cellStyle name="Comma 9 6 3" xfId="394"/>
    <cellStyle name="Comma 9 6 4" xfId="395"/>
    <cellStyle name="Comma 9 6 5" xfId="396"/>
    <cellStyle name="Comma 9 6 5 2" xfId="397"/>
    <cellStyle name="Comma 9 6 5 2 2" xfId="398"/>
    <cellStyle name="Comma 9 6 5 2 3" xfId="399"/>
    <cellStyle name="Comma 9 6 6" xfId="400"/>
    <cellStyle name="Comma 9 6 7" xfId="401"/>
    <cellStyle name="Comma 9 6 8" xfId="402"/>
    <cellStyle name="Comma 9 6 9" xfId="403"/>
    <cellStyle name="Comma 9 6 9 2" xfId="404"/>
    <cellStyle name="Comma 9 6 9 2 2" xfId="405"/>
    <cellStyle name="Comma 9 6 9 2 3" xfId="406"/>
    <cellStyle name="Comma 9 6 9 2 3 2" xfId="407"/>
    <cellStyle name="Comma 9 6 9 2 3 3" xfId="408"/>
    <cellStyle name="Comma 9 6 9 2 3 4" xfId="409"/>
    <cellStyle name="Currency" xfId="410"/>
    <cellStyle name="Currency [0]" xfId="411"/>
    <cellStyle name="Currency 2" xfId="412"/>
    <cellStyle name="Currency 3" xfId="413"/>
    <cellStyle name="Explanatory Text" xfId="414"/>
    <cellStyle name="Followed Hyperlink" xfId="415"/>
    <cellStyle name="Good" xfId="416"/>
    <cellStyle name="Heading 1" xfId="417"/>
    <cellStyle name="Heading 2" xfId="418"/>
    <cellStyle name="Heading 3" xfId="419"/>
    <cellStyle name="Heading 4" xfId="420"/>
    <cellStyle name="Hyperlink" xfId="421"/>
    <cellStyle name="Input" xfId="422"/>
    <cellStyle name="Linked Cell" xfId="423"/>
    <cellStyle name="Neutral" xfId="424"/>
    <cellStyle name="Normal 2" xfId="425"/>
    <cellStyle name="Normal 2 2" xfId="426"/>
    <cellStyle name="Normal 2 2 2" xfId="427"/>
    <cellStyle name="Normal 2 2 3" xfId="428"/>
    <cellStyle name="Normal 2 2 4" xfId="429"/>
    <cellStyle name="Normal 2 2 4 2" xfId="430"/>
    <cellStyle name="Normal 2 2 4 2 2" xfId="431"/>
    <cellStyle name="Normal 2 2 4 3" xfId="432"/>
    <cellStyle name="Normal 2 2 4 4" xfId="433"/>
    <cellStyle name="Normal 2 2 4 5" xfId="434"/>
    <cellStyle name="Normal 2 2 4 5 2" xfId="435"/>
    <cellStyle name="Normal 2 2 4 5 3" xfId="436"/>
    <cellStyle name="Normal 2 2 4 5 4" xfId="437"/>
    <cellStyle name="Normal 2 2 5" xfId="438"/>
    <cellStyle name="Normal 2 3" xfId="439"/>
    <cellStyle name="Normal 3" xfId="440"/>
    <cellStyle name="Normal 3 2" xfId="441"/>
    <cellStyle name="Normal 36" xfId="442"/>
    <cellStyle name="Normal 4" xfId="443"/>
    <cellStyle name="Normal 4 2" xfId="444"/>
    <cellStyle name="Normal 5" xfId="445"/>
    <cellStyle name="Note" xfId="446"/>
    <cellStyle name="Output" xfId="447"/>
    <cellStyle name="Percent" xfId="448"/>
    <cellStyle name="Percent 10" xfId="449"/>
    <cellStyle name="Percent 10 2" xfId="450"/>
    <cellStyle name="Percent 10 3" xfId="451"/>
    <cellStyle name="Percent 10 3 2" xfId="452"/>
    <cellStyle name="Percent 10 3 3" xfId="453"/>
    <cellStyle name="Percent 10 3 3 2" xfId="454"/>
    <cellStyle name="Percent 10 3 3 3" xfId="455"/>
    <cellStyle name="Percent 10 3 3 4" xfId="456"/>
    <cellStyle name="Percent 11" xfId="457"/>
    <cellStyle name="Percent 11 2" xfId="458"/>
    <cellStyle name="Percent 11 3" xfId="459"/>
    <cellStyle name="Percent 11 3 2" xfId="460"/>
    <cellStyle name="Percent 11 3 3" xfId="461"/>
    <cellStyle name="Percent 11 3 4" xfId="462"/>
    <cellStyle name="Percent 12" xfId="463"/>
    <cellStyle name="Percent 12 2" xfId="464"/>
    <cellStyle name="Percent 12 3" xfId="465"/>
    <cellStyle name="Percent 12 3 2" xfId="466"/>
    <cellStyle name="Percent 12 3 3" xfId="467"/>
    <cellStyle name="Percent 12 3 4" xfId="468"/>
    <cellStyle name="Percent 13" xfId="469"/>
    <cellStyle name="Percent 13 2" xfId="470"/>
    <cellStyle name="Percent 13 3" xfId="471"/>
    <cellStyle name="Percent 13 3 2" xfId="472"/>
    <cellStyle name="Percent 13 3 3" xfId="473"/>
    <cellStyle name="Percent 13 3 4" xfId="474"/>
    <cellStyle name="Percent 14" xfId="475"/>
    <cellStyle name="Percent 14 2" xfId="476"/>
    <cellStyle name="Percent 14 3" xfId="477"/>
    <cellStyle name="Percent 14 3 2" xfId="478"/>
    <cellStyle name="Percent 14 3 3" xfId="479"/>
    <cellStyle name="Percent 14 3 4" xfId="480"/>
    <cellStyle name="Percent 15" xfId="481"/>
    <cellStyle name="Percent 15 2" xfId="482"/>
    <cellStyle name="Percent 15 3" xfId="483"/>
    <cellStyle name="Percent 15 3 2" xfId="484"/>
    <cellStyle name="Percent 15 3 3" xfId="485"/>
    <cellStyle name="Percent 15 3 4" xfId="486"/>
    <cellStyle name="Percent 16" xfId="487"/>
    <cellStyle name="Percent 16 2" xfId="488"/>
    <cellStyle name="Percent 16 3" xfId="489"/>
    <cellStyle name="Percent 16 3 2" xfId="490"/>
    <cellStyle name="Percent 16 3 3" xfId="491"/>
    <cellStyle name="Percent 16 3 4" xfId="492"/>
    <cellStyle name="Percent 17" xfId="493"/>
    <cellStyle name="Percent 17 2" xfId="494"/>
    <cellStyle name="Percent 17 3" xfId="495"/>
    <cellStyle name="Percent 17 3 2" xfId="496"/>
    <cellStyle name="Percent 17 3 3" xfId="497"/>
    <cellStyle name="Percent 17 3 4" xfId="498"/>
    <cellStyle name="Percent 18" xfId="499"/>
    <cellStyle name="Percent 18 2" xfId="500"/>
    <cellStyle name="Percent 18 3" xfId="501"/>
    <cellStyle name="Percent 18 3 2" xfId="502"/>
    <cellStyle name="Percent 18 3 3" xfId="503"/>
    <cellStyle name="Percent 18 3 4" xfId="504"/>
    <cellStyle name="Percent 19" xfId="505"/>
    <cellStyle name="Percent 19 2" xfId="506"/>
    <cellStyle name="Percent 19 3" xfId="507"/>
    <cellStyle name="Percent 19 3 2" xfId="508"/>
    <cellStyle name="Percent 19 3 3" xfId="509"/>
    <cellStyle name="Percent 19 3 4" xfId="510"/>
    <cellStyle name="Percent 2" xfId="511"/>
    <cellStyle name="Percent 2 2" xfId="512"/>
    <cellStyle name="Percent 2 2 2" xfId="513"/>
    <cellStyle name="Percent 2 2 2 2" xfId="514"/>
    <cellStyle name="Percent 2 2 2 3" xfId="515"/>
    <cellStyle name="Percent 2 2 2 3 2" xfId="516"/>
    <cellStyle name="Percent 2 2 2 3 3" xfId="517"/>
    <cellStyle name="Percent 2 2 2 3 3 2" xfId="518"/>
    <cellStyle name="Percent 2 2 2 3 3 3" xfId="519"/>
    <cellStyle name="Percent 2 2 2 3 3 4" xfId="520"/>
    <cellStyle name="Percent 2 2 2 3 4" xfId="521"/>
    <cellStyle name="Percent 2 2 2 3 4 2" xfId="522"/>
    <cellStyle name="Percent 2 2 2 3 4 2 2" xfId="523"/>
    <cellStyle name="Percent 2 2 2 3 4 2 3" xfId="524"/>
    <cellStyle name="Percent 2 2 2 3 4 2 3 2" xfId="525"/>
    <cellStyle name="Percent 2 2 2 3 4 2 3 3" xfId="526"/>
    <cellStyle name="Percent 2 2 2 3 4 2 3 4" xfId="527"/>
    <cellStyle name="Percent 2 2 2 3 4 3" xfId="528"/>
    <cellStyle name="Percent 2 2 2 3 5" xfId="529"/>
    <cellStyle name="Percent 2 2 2 3 5 2" xfId="530"/>
    <cellStyle name="Percent 2 2 2 3 5 3" xfId="531"/>
    <cellStyle name="Percent 2 2 2 3 5 3 2" xfId="532"/>
    <cellStyle name="Percent 2 2 2 3 5 3 3" xfId="533"/>
    <cellStyle name="Percent 2 2 2 3 5 3 4" xfId="534"/>
    <cellStyle name="Percent 2 2 2 3 6" xfId="535"/>
    <cellStyle name="Percent 2 2 2 3 7" xfId="536"/>
    <cellStyle name="Percent 2 2 2 3 7 2" xfId="537"/>
    <cellStyle name="Percent 2 2 2 3 7 3" xfId="538"/>
    <cellStyle name="Percent 2 2 2 3 7 4" xfId="539"/>
    <cellStyle name="Percent 2 2 2 4" xfId="540"/>
    <cellStyle name="Percent 2 2 2 4 2" xfId="541"/>
    <cellStyle name="Percent 2 2 2 4 2 2" xfId="542"/>
    <cellStyle name="Percent 2 2 2 4 2 3" xfId="543"/>
    <cellStyle name="Percent 2 2 2 4 2 3 2" xfId="544"/>
    <cellStyle name="Percent 2 2 2 4 2 3 3" xfId="545"/>
    <cellStyle name="Percent 2 2 2 4 2 3 4" xfId="546"/>
    <cellStyle name="Percent 2 2 2 4 3" xfId="547"/>
    <cellStyle name="Percent 2 2 2 5" xfId="548"/>
    <cellStyle name="Percent 2 2 2 5 2" xfId="549"/>
    <cellStyle name="Percent 2 2 2 5 3" xfId="550"/>
    <cellStyle name="Percent 2 2 2 5 3 2" xfId="551"/>
    <cellStyle name="Percent 2 2 2 5 3 3" xfId="552"/>
    <cellStyle name="Percent 2 2 2 5 3 4" xfId="553"/>
    <cellStyle name="Percent 2 2 2 6" xfId="554"/>
    <cellStyle name="Percent 2 2 2 6 2" xfId="555"/>
    <cellStyle name="Percent 2 2 2 6 3" xfId="556"/>
    <cellStyle name="Percent 2 2 2 6 4" xfId="557"/>
    <cellStyle name="Percent 2 2 3" xfId="558"/>
    <cellStyle name="Percent 2 2 3 2" xfId="559"/>
    <cellStyle name="Percent 2 2 3 3" xfId="560"/>
    <cellStyle name="Percent 2 2 3 4" xfId="561"/>
    <cellStyle name="Percent 2 3" xfId="562"/>
    <cellStyle name="Percent 2 4" xfId="563"/>
    <cellStyle name="Percent 2 4 10" xfId="564"/>
    <cellStyle name="Percent 2 4 11" xfId="565"/>
    <cellStyle name="Percent 2 4 11 2" xfId="566"/>
    <cellStyle name="Percent 2 4 11 2 2" xfId="567"/>
    <cellStyle name="Percent 2 4 11 2 3" xfId="568"/>
    <cellStyle name="Percent 2 4 11 2 3 2" xfId="569"/>
    <cellStyle name="Percent 2 4 11 2 3 3" xfId="570"/>
    <cellStyle name="Percent 2 4 11 2 3 4" xfId="571"/>
    <cellStyle name="Percent 2 4 2" xfId="572"/>
    <cellStyle name="Percent 2 4 3" xfId="573"/>
    <cellStyle name="Percent 2 4 4" xfId="574"/>
    <cellStyle name="Percent 2 4 5" xfId="575"/>
    <cellStyle name="Percent 2 4 5 2" xfId="576"/>
    <cellStyle name="Percent 2 4 5 2 2" xfId="577"/>
    <cellStyle name="Percent 2 4 5 2 3" xfId="578"/>
    <cellStyle name="Percent 2 4 6" xfId="579"/>
    <cellStyle name="Percent 2 4 7" xfId="580"/>
    <cellStyle name="Percent 2 4 8" xfId="581"/>
    <cellStyle name="Percent 2 4 9" xfId="582"/>
    <cellStyle name="Percent 2 4 9 2" xfId="583"/>
    <cellStyle name="Percent 2 4 9 2 2" xfId="584"/>
    <cellStyle name="Percent 2 4 9 2 3" xfId="585"/>
    <cellStyle name="Percent 2 4 9 2 3 2" xfId="586"/>
    <cellStyle name="Percent 2 4 9 2 3 3" xfId="587"/>
    <cellStyle name="Percent 2 4 9 2 3 4" xfId="588"/>
    <cellStyle name="Percent 20" xfId="589"/>
    <cellStyle name="Percent 20 2" xfId="590"/>
    <cellStyle name="Percent 20 3" xfId="591"/>
    <cellStyle name="Percent 20 3 2" xfId="592"/>
    <cellStyle name="Percent 20 3 3" xfId="593"/>
    <cellStyle name="Percent 20 3 4" xfId="594"/>
    <cellStyle name="Percent 21" xfId="595"/>
    <cellStyle name="Percent 21 2" xfId="596"/>
    <cellStyle name="Percent 21 3" xfId="597"/>
    <cellStyle name="Percent 21 3 2" xfId="598"/>
    <cellStyle name="Percent 21 3 3" xfId="599"/>
    <cellStyle name="Percent 21 3 4" xfId="600"/>
    <cellStyle name="Percent 22" xfId="601"/>
    <cellStyle name="Percent 22 2" xfId="602"/>
    <cellStyle name="Percent 23" xfId="603"/>
    <cellStyle name="Percent 23 2" xfId="604"/>
    <cellStyle name="Percent 24" xfId="605"/>
    <cellStyle name="Percent 24 2" xfId="606"/>
    <cellStyle name="Percent 25" xfId="607"/>
    <cellStyle name="Percent 25 2" xfId="608"/>
    <cellStyle name="Percent 26" xfId="609"/>
    <cellStyle name="Percent 26 2" xfId="610"/>
    <cellStyle name="Percent 3" xfId="611"/>
    <cellStyle name="Percent 3 2" xfId="612"/>
    <cellStyle name="Percent 3 2 2" xfId="613"/>
    <cellStyle name="Percent 3 2 3" xfId="614"/>
    <cellStyle name="Percent 3 2 3 2" xfId="615"/>
    <cellStyle name="Percent 3 2 3 3" xfId="616"/>
    <cellStyle name="Percent 3 2 3 4" xfId="617"/>
    <cellStyle name="Percent 3 2 4" xfId="618"/>
    <cellStyle name="Percent 3 2 4 2" xfId="619"/>
    <cellStyle name="Percent 3 2 4 2 2" xfId="620"/>
    <cellStyle name="Percent 3 2 4 2 3" xfId="621"/>
    <cellStyle name="Percent 3 2 4 2 3 2" xfId="622"/>
    <cellStyle name="Percent 3 2 4 2 3 3" xfId="623"/>
    <cellStyle name="Percent 3 2 4 2 3 4" xfId="624"/>
    <cellStyle name="Percent 3 2 4 3" xfId="625"/>
    <cellStyle name="Percent 3 2 5" xfId="626"/>
    <cellStyle name="Percent 3 2 5 2" xfId="627"/>
    <cellStyle name="Percent 3 2 5 3" xfId="628"/>
    <cellStyle name="Percent 3 2 5 3 2" xfId="629"/>
    <cellStyle name="Percent 3 2 5 3 3" xfId="630"/>
    <cellStyle name="Percent 3 2 5 3 4" xfId="631"/>
    <cellStyle name="Percent 3 2 6" xfId="632"/>
    <cellStyle name="Percent 3 2 7" xfId="633"/>
    <cellStyle name="Percent 3 2 7 2" xfId="634"/>
    <cellStyle name="Percent 3 2 7 3" xfId="635"/>
    <cellStyle name="Percent 3 2 7 4" xfId="636"/>
    <cellStyle name="Percent 3 3" xfId="637"/>
    <cellStyle name="Percent 3 4" xfId="638"/>
    <cellStyle name="Percent 3 5" xfId="639"/>
    <cellStyle name="Percent 3 5 2" xfId="640"/>
    <cellStyle name="Percent 3 5 3" xfId="641"/>
    <cellStyle name="Percent 3 5 4" xfId="642"/>
    <cellStyle name="Percent 4" xfId="643"/>
    <cellStyle name="Percent 4 2" xfId="644"/>
    <cellStyle name="Percent 4 3" xfId="645"/>
    <cellStyle name="Percent 4 3 2" xfId="646"/>
    <cellStyle name="Percent 4 3 3" xfId="647"/>
    <cellStyle name="Percent 4 3 4" xfId="648"/>
    <cellStyle name="Percent 4 4" xfId="649"/>
    <cellStyle name="Percent 4 4 2" xfId="650"/>
    <cellStyle name="Percent 4 4 2 2" xfId="651"/>
    <cellStyle name="Percent 4 4 2 3" xfId="652"/>
    <cellStyle name="Percent 4 4 2 3 2" xfId="653"/>
    <cellStyle name="Percent 4 4 2 3 3" xfId="654"/>
    <cellStyle name="Percent 4 4 2 3 4" xfId="655"/>
    <cellStyle name="Percent 4 4 3" xfId="656"/>
    <cellStyle name="Percent 4 5" xfId="657"/>
    <cellStyle name="Percent 4 5 2" xfId="658"/>
    <cellStyle name="Percent 4 5 3" xfId="659"/>
    <cellStyle name="Percent 4 5 3 2" xfId="660"/>
    <cellStyle name="Percent 4 5 3 3" xfId="661"/>
    <cellStyle name="Percent 4 5 3 4" xfId="662"/>
    <cellStyle name="Percent 4 6" xfId="663"/>
    <cellStyle name="Percent 4 7" xfId="664"/>
    <cellStyle name="Percent 4 7 2" xfId="665"/>
    <cellStyle name="Percent 4 7 3" xfId="666"/>
    <cellStyle name="Percent 4 7 4" xfId="667"/>
    <cellStyle name="Percent 5" xfId="668"/>
    <cellStyle name="Percent 5 2" xfId="669"/>
    <cellStyle name="Percent 5 3" xfId="670"/>
    <cellStyle name="Percent 5 3 2" xfId="671"/>
    <cellStyle name="Percent 5 3 3" xfId="672"/>
    <cellStyle name="Percent 5 4" xfId="673"/>
    <cellStyle name="Percent 5 4 2" xfId="674"/>
    <cellStyle name="Percent 5 4 3" xfId="675"/>
    <cellStyle name="Percent 5 4 4" xfId="676"/>
    <cellStyle name="Percent 5 5" xfId="677"/>
    <cellStyle name="Percent 5 5 2" xfId="678"/>
    <cellStyle name="Percent 5 5 2 2" xfId="679"/>
    <cellStyle name="Percent 5 5 2 3" xfId="680"/>
    <cellStyle name="Percent 5 5 2 3 2" xfId="681"/>
    <cellStyle name="Percent 5 5 2 3 3" xfId="682"/>
    <cellStyle name="Percent 5 5 2 3 4" xfId="683"/>
    <cellStyle name="Percent 5 5 3" xfId="684"/>
    <cellStyle name="Percent 5 6" xfId="685"/>
    <cellStyle name="Percent 5 6 2" xfId="686"/>
    <cellStyle name="Percent 5 6 3" xfId="687"/>
    <cellStyle name="Percent 5 6 3 2" xfId="688"/>
    <cellStyle name="Percent 5 6 3 3" xfId="689"/>
    <cellStyle name="Percent 5 6 3 4" xfId="690"/>
    <cellStyle name="Percent 5 7" xfId="691"/>
    <cellStyle name="Percent 5 8" xfId="692"/>
    <cellStyle name="Percent 5 8 2" xfId="693"/>
    <cellStyle name="Percent 5 8 3" xfId="694"/>
    <cellStyle name="Percent 5 8 4" xfId="695"/>
    <cellStyle name="Percent 6" xfId="696"/>
    <cellStyle name="Percent 6 10" xfId="697"/>
    <cellStyle name="Percent 6 11" xfId="698"/>
    <cellStyle name="Percent 6 11 2" xfId="699"/>
    <cellStyle name="Percent 6 11 2 2" xfId="700"/>
    <cellStyle name="Percent 6 11 2 3" xfId="701"/>
    <cellStyle name="Percent 6 11 2 3 2" xfId="702"/>
    <cellStyle name="Percent 6 11 2 3 3" xfId="703"/>
    <cellStyle name="Percent 6 11 2 3 4" xfId="704"/>
    <cellStyle name="Percent 6 12" xfId="705"/>
    <cellStyle name="Percent 6 13" xfId="706"/>
    <cellStyle name="Percent 6 13 2" xfId="707"/>
    <cellStyle name="Percent 6 13 2 2" xfId="708"/>
    <cellStyle name="Percent 6 13 2 3" xfId="709"/>
    <cellStyle name="Percent 6 13 2 3 2" xfId="710"/>
    <cellStyle name="Percent 6 13 2 3 3" xfId="711"/>
    <cellStyle name="Percent 6 13 2 3 4" xfId="712"/>
    <cellStyle name="Percent 6 14" xfId="713"/>
    <cellStyle name="Percent 6 14 2" xfId="714"/>
    <cellStyle name="Percent 6 15" xfId="715"/>
    <cellStyle name="Percent 6 16" xfId="716"/>
    <cellStyle name="Percent 6 16 2" xfId="717"/>
    <cellStyle name="Percent 6 16 3" xfId="718"/>
    <cellStyle name="Percent 6 16 4" xfId="719"/>
    <cellStyle name="Percent 6 2" xfId="720"/>
    <cellStyle name="Percent 6 3" xfId="721"/>
    <cellStyle name="Percent 6 4" xfId="722"/>
    <cellStyle name="Percent 6 5" xfId="723"/>
    <cellStyle name="Percent 6 6" xfId="724"/>
    <cellStyle name="Percent 6 7" xfId="725"/>
    <cellStyle name="Percent 6 7 2" xfId="726"/>
    <cellStyle name="Percent 6 7 2 2" xfId="727"/>
    <cellStyle name="Percent 6 7 2 3" xfId="728"/>
    <cellStyle name="Percent 6 8" xfId="729"/>
    <cellStyle name="Percent 6 9" xfId="730"/>
    <cellStyle name="Percent 7" xfId="731"/>
    <cellStyle name="Percent 7 10" xfId="732"/>
    <cellStyle name="Percent 7 11" xfId="733"/>
    <cellStyle name="Percent 7 11 2" xfId="734"/>
    <cellStyle name="Percent 7 11 2 2" xfId="735"/>
    <cellStyle name="Percent 7 11 2 3" xfId="736"/>
    <cellStyle name="Percent 7 11 2 3 2" xfId="737"/>
    <cellStyle name="Percent 7 11 2 3 3" xfId="738"/>
    <cellStyle name="Percent 7 11 2 3 4" xfId="739"/>
    <cellStyle name="Percent 7 12" xfId="740"/>
    <cellStyle name="Percent 7 12 2" xfId="741"/>
    <cellStyle name="Percent 7 13" xfId="742"/>
    <cellStyle name="Percent 7 14" xfId="743"/>
    <cellStyle name="Percent 7 14 2" xfId="744"/>
    <cellStyle name="Percent 7 14 3" xfId="745"/>
    <cellStyle name="Percent 7 14 4" xfId="746"/>
    <cellStyle name="Percent 7 2" xfId="747"/>
    <cellStyle name="Percent 7 3" xfId="748"/>
    <cellStyle name="Percent 7 4" xfId="749"/>
    <cellStyle name="Percent 7 5" xfId="750"/>
    <cellStyle name="Percent 7 5 2" xfId="751"/>
    <cellStyle name="Percent 7 5 2 2" xfId="752"/>
    <cellStyle name="Percent 7 5 2 3" xfId="753"/>
    <cellStyle name="Percent 7 5 2 4" xfId="754"/>
    <cellStyle name="Percent 7 6" xfId="755"/>
    <cellStyle name="Percent 7 7" xfId="756"/>
    <cellStyle name="Percent 7 8" xfId="757"/>
    <cellStyle name="Percent 7 9" xfId="758"/>
    <cellStyle name="Percent 7 9 2" xfId="759"/>
    <cellStyle name="Percent 7 9 2 2" xfId="760"/>
    <cellStyle name="Percent 7 9 2 3" xfId="761"/>
    <cellStyle name="Percent 7 9 2 3 2" xfId="762"/>
    <cellStyle name="Percent 7 9 2 3 3" xfId="763"/>
    <cellStyle name="Percent 7 9 2 3 4" xfId="764"/>
    <cellStyle name="Percent 8" xfId="765"/>
    <cellStyle name="Percent 8 2" xfId="766"/>
    <cellStyle name="Percent 8 3" xfId="767"/>
    <cellStyle name="Percent 8 4" xfId="768"/>
    <cellStyle name="Percent 8 5" xfId="769"/>
    <cellStyle name="Percent 9" xfId="770"/>
    <cellStyle name="Percent 9 2" xfId="771"/>
    <cellStyle name="Percent 9 3" xfId="772"/>
    <cellStyle name="Percent 9 4" xfId="773"/>
    <cellStyle name="Percent 9 5" xfId="774"/>
    <cellStyle name="PSChar" xfId="775"/>
    <cellStyle name="PSDate" xfId="776"/>
    <cellStyle name="PSDec" xfId="777"/>
    <cellStyle name="PSHeading" xfId="778"/>
    <cellStyle name="PSInt" xfId="779"/>
    <cellStyle name="PSSpacer" xfId="780"/>
    <cellStyle name="Title" xfId="781"/>
    <cellStyle name="Total" xfId="782"/>
    <cellStyle name="Warning Text" xfId="7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W21" sqref="W21"/>
    </sheetView>
  </sheetViews>
  <sheetFormatPr defaultColWidth="9.140625" defaultRowHeight="12.75"/>
  <cols>
    <col min="1" max="1" width="6.421875" style="22" customWidth="1"/>
    <col min="2" max="2" width="1.8515625" style="22" customWidth="1"/>
    <col min="3" max="3" width="12.140625" style="25" bestFit="1" customWidth="1"/>
    <col min="4" max="4" width="11.140625" style="24" customWidth="1"/>
    <col min="5" max="5" width="2.00390625" style="23" customWidth="1"/>
    <col min="6" max="6" width="15.8515625" style="23" customWidth="1"/>
    <col min="7" max="7" width="2.7109375" style="23" customWidth="1"/>
    <col min="8" max="8" width="17.421875" style="23" customWidth="1"/>
    <col min="9" max="9" width="4.00390625" style="23" customWidth="1"/>
    <col min="10" max="10" width="17.421875" style="23" customWidth="1"/>
    <col min="11" max="11" width="2.8515625" style="23" customWidth="1"/>
    <col min="12" max="12" width="15.8515625" style="23" customWidth="1"/>
    <col min="13" max="13" width="2.140625" style="23" customWidth="1"/>
    <col min="14" max="14" width="15.57421875" style="26" bestFit="1" customWidth="1"/>
    <col min="15" max="15" width="3.57421875" style="26" customWidth="1"/>
    <col min="16" max="17" width="17.140625" style="133" customWidth="1"/>
    <col min="18" max="22" width="14.140625" style="133" customWidth="1"/>
    <col min="23" max="24" width="17.140625" style="36" customWidth="1"/>
    <col min="25" max="29" width="16.7109375" style="36" customWidth="1"/>
    <col min="30" max="30" width="19.421875" style="42" bestFit="1" customWidth="1"/>
    <col min="31" max="31" width="19.421875" style="42" customWidth="1"/>
    <col min="32" max="32" width="14.421875" style="42" customWidth="1"/>
    <col min="33" max="34" width="17.00390625" style="42" customWidth="1"/>
    <col min="35" max="35" width="14.421875" style="42" customWidth="1"/>
    <col min="36" max="36" width="17.00390625" style="42" customWidth="1"/>
    <col min="37" max="37" width="19.421875" style="102" bestFit="1" customWidth="1"/>
    <col min="38" max="38" width="19.421875" style="102" customWidth="1"/>
    <col min="39" max="39" width="14.421875" style="102" customWidth="1"/>
    <col min="40" max="41" width="17.00390625" style="102" customWidth="1"/>
    <col min="42" max="42" width="14.421875" style="102" customWidth="1"/>
    <col min="43" max="43" width="17.00390625" style="102" customWidth="1"/>
    <col min="44" max="16384" width="9.140625" style="22" customWidth="1"/>
  </cols>
  <sheetData>
    <row r="1" spans="17:18" ht="12.75">
      <c r="Q1" s="134" t="s">
        <v>47</v>
      </c>
      <c r="R1" s="133">
        <v>0.989</v>
      </c>
    </row>
    <row r="2" spans="1:43" ht="12.75">
      <c r="A2" s="1"/>
      <c r="B2" s="1"/>
      <c r="C2" s="9">
        <v>42795</v>
      </c>
      <c r="D2" s="4"/>
      <c r="E2" s="3"/>
      <c r="F2" s="3"/>
      <c r="G2" s="3"/>
      <c r="H2" s="3"/>
      <c r="I2" s="3"/>
      <c r="J2" s="3"/>
      <c r="K2" s="3"/>
      <c r="L2" s="3"/>
      <c r="M2" s="3"/>
      <c r="N2" s="5"/>
      <c r="O2" s="5"/>
      <c r="P2" s="135"/>
      <c r="Q2" s="135"/>
      <c r="R2" s="136"/>
      <c r="S2" s="136"/>
      <c r="T2" s="136"/>
      <c r="U2" s="136"/>
      <c r="V2" s="136"/>
      <c r="W2" s="31"/>
      <c r="X2" s="31"/>
      <c r="Y2" s="32"/>
      <c r="Z2" s="32"/>
      <c r="AA2" s="32"/>
      <c r="AB2" s="32"/>
      <c r="AC2" s="32"/>
      <c r="AD2" s="37"/>
      <c r="AE2" s="37"/>
      <c r="AF2" s="38"/>
      <c r="AG2" s="38"/>
      <c r="AH2" s="38"/>
      <c r="AI2" s="38"/>
      <c r="AJ2" s="38"/>
      <c r="AK2" s="103"/>
      <c r="AL2" s="103"/>
      <c r="AM2" s="104"/>
      <c r="AN2" s="104"/>
      <c r="AO2" s="104"/>
      <c r="AP2" s="104"/>
      <c r="AQ2" s="104"/>
    </row>
    <row r="3" spans="1:43" s="27" customFormat="1" ht="15.75">
      <c r="A3" s="8"/>
      <c r="B3" s="8"/>
      <c r="C3" s="17" t="s">
        <v>79</v>
      </c>
      <c r="D3" s="14"/>
      <c r="E3" s="12"/>
      <c r="F3" s="30"/>
      <c r="G3" s="15"/>
      <c r="H3" s="30"/>
      <c r="I3" s="30"/>
      <c r="J3" s="30"/>
      <c r="K3" s="30"/>
      <c r="L3" s="30"/>
      <c r="M3" s="15"/>
      <c r="N3" s="11"/>
      <c r="O3" s="11"/>
      <c r="P3" s="137" t="s">
        <v>12</v>
      </c>
      <c r="Q3" s="137"/>
      <c r="R3" s="137"/>
      <c r="S3" s="138"/>
      <c r="T3" s="138"/>
      <c r="U3" s="138"/>
      <c r="V3" s="138"/>
      <c r="W3" s="130">
        <v>2015</v>
      </c>
      <c r="X3" s="130"/>
      <c r="Y3" s="130"/>
      <c r="Z3" s="43"/>
      <c r="AA3" s="49"/>
      <c r="AB3" s="43"/>
      <c r="AC3" s="49"/>
      <c r="AD3" s="131">
        <v>2016</v>
      </c>
      <c r="AE3" s="131"/>
      <c r="AF3" s="131"/>
      <c r="AG3" s="44"/>
      <c r="AH3" s="50"/>
      <c r="AI3" s="44"/>
      <c r="AJ3" s="50"/>
      <c r="AK3" s="132">
        <v>2017</v>
      </c>
      <c r="AL3" s="132"/>
      <c r="AM3" s="132"/>
      <c r="AN3" s="105"/>
      <c r="AO3" s="105"/>
      <c r="AP3" s="105"/>
      <c r="AQ3" s="105"/>
    </row>
    <row r="4" spans="1:43" s="27" customFormat="1" ht="15.75">
      <c r="A4" s="8"/>
      <c r="B4" s="8"/>
      <c r="C4" s="17" t="s">
        <v>80</v>
      </c>
      <c r="D4" s="14"/>
      <c r="E4" s="12"/>
      <c r="F4" s="30"/>
      <c r="G4" s="15"/>
      <c r="H4" s="30"/>
      <c r="I4" s="30"/>
      <c r="J4" s="30"/>
      <c r="K4" s="30"/>
      <c r="L4" s="30"/>
      <c r="M4" s="15"/>
      <c r="N4" s="11"/>
      <c r="O4" s="11"/>
      <c r="P4" s="138"/>
      <c r="Q4" s="138"/>
      <c r="R4" s="138"/>
      <c r="S4" s="138"/>
      <c r="T4" s="138"/>
      <c r="U4" s="138"/>
      <c r="V4" s="138"/>
      <c r="W4" s="46"/>
      <c r="X4" s="46"/>
      <c r="Y4" s="46"/>
      <c r="Z4" s="46"/>
      <c r="AA4" s="49"/>
      <c r="AB4" s="46"/>
      <c r="AC4" s="49"/>
      <c r="AD4" s="47"/>
      <c r="AE4" s="47"/>
      <c r="AF4" s="47"/>
      <c r="AG4" s="47"/>
      <c r="AH4" s="50"/>
      <c r="AI4" s="47"/>
      <c r="AJ4" s="50"/>
      <c r="AK4" s="105"/>
      <c r="AL4" s="105"/>
      <c r="AM4" s="105"/>
      <c r="AN4" s="105"/>
      <c r="AO4" s="105"/>
      <c r="AP4" s="105"/>
      <c r="AQ4" s="105"/>
    </row>
    <row r="5" spans="1:43" ht="120.75" thickBot="1">
      <c r="A5" s="1" t="s">
        <v>1</v>
      </c>
      <c r="B5" s="1"/>
      <c r="C5" s="20" t="s">
        <v>2</v>
      </c>
      <c r="D5" s="18" t="s">
        <v>4</v>
      </c>
      <c r="E5" s="3"/>
      <c r="F5" s="20" t="s">
        <v>33</v>
      </c>
      <c r="G5" s="20"/>
      <c r="H5" s="20" t="s">
        <v>37</v>
      </c>
      <c r="I5" s="20"/>
      <c r="J5" s="20" t="s">
        <v>77</v>
      </c>
      <c r="K5" s="20"/>
      <c r="L5" s="20" t="s">
        <v>38</v>
      </c>
      <c r="M5" s="20"/>
      <c r="N5" s="19" t="s">
        <v>5</v>
      </c>
      <c r="O5" s="19"/>
      <c r="P5" s="139" t="s">
        <v>34</v>
      </c>
      <c r="Q5" s="139" t="s">
        <v>39</v>
      </c>
      <c r="R5" s="139" t="s">
        <v>9</v>
      </c>
      <c r="S5" s="139" t="s">
        <v>51</v>
      </c>
      <c r="T5" s="139" t="s">
        <v>58</v>
      </c>
      <c r="U5" s="139" t="s">
        <v>46</v>
      </c>
      <c r="V5" s="139" t="s">
        <v>59</v>
      </c>
      <c r="W5" s="33" t="s">
        <v>35</v>
      </c>
      <c r="X5" s="33" t="s">
        <v>39</v>
      </c>
      <c r="Y5" s="33" t="s">
        <v>9</v>
      </c>
      <c r="Z5" s="33" t="s">
        <v>51</v>
      </c>
      <c r="AA5" s="33" t="s">
        <v>58</v>
      </c>
      <c r="AB5" s="33" t="s">
        <v>46</v>
      </c>
      <c r="AC5" s="33" t="s">
        <v>59</v>
      </c>
      <c r="AD5" s="39" t="s">
        <v>36</v>
      </c>
      <c r="AE5" s="39" t="s">
        <v>39</v>
      </c>
      <c r="AF5" s="39" t="s">
        <v>9</v>
      </c>
      <c r="AG5" s="39" t="s">
        <v>51</v>
      </c>
      <c r="AH5" s="39" t="s">
        <v>58</v>
      </c>
      <c r="AI5" s="39" t="s">
        <v>46</v>
      </c>
      <c r="AJ5" s="39" t="s">
        <v>59</v>
      </c>
      <c r="AK5" s="106" t="s">
        <v>78</v>
      </c>
      <c r="AL5" s="106" t="s">
        <v>39</v>
      </c>
      <c r="AM5" s="106" t="s">
        <v>9</v>
      </c>
      <c r="AN5" s="106" t="s">
        <v>51</v>
      </c>
      <c r="AO5" s="106" t="s">
        <v>58</v>
      </c>
      <c r="AP5" s="106" t="s">
        <v>46</v>
      </c>
      <c r="AQ5" s="106" t="s">
        <v>59</v>
      </c>
    </row>
    <row r="6" spans="1:43" ht="12.75">
      <c r="A6" s="1"/>
      <c r="B6" s="1"/>
      <c r="C6" s="6"/>
      <c r="D6" s="7"/>
      <c r="E6" s="3"/>
      <c r="F6" s="6" t="s">
        <v>3</v>
      </c>
      <c r="G6" s="6"/>
      <c r="H6" s="6" t="s">
        <v>6</v>
      </c>
      <c r="I6" s="6"/>
      <c r="J6" s="6"/>
      <c r="K6" s="6"/>
      <c r="L6" s="6" t="s">
        <v>10</v>
      </c>
      <c r="M6" s="6"/>
      <c r="N6" s="6" t="s">
        <v>7</v>
      </c>
      <c r="O6" s="6"/>
      <c r="P6" s="140" t="s">
        <v>8</v>
      </c>
      <c r="Q6" s="140" t="s">
        <v>11</v>
      </c>
      <c r="R6" s="140" t="s">
        <v>40</v>
      </c>
      <c r="S6" s="140" t="s">
        <v>41</v>
      </c>
      <c r="T6" s="140" t="s">
        <v>13</v>
      </c>
      <c r="U6" s="140" t="s">
        <v>14</v>
      </c>
      <c r="V6" s="140" t="s">
        <v>42</v>
      </c>
      <c r="W6" s="34" t="s">
        <v>43</v>
      </c>
      <c r="X6" s="45" t="s">
        <v>15</v>
      </c>
      <c r="Y6" s="45" t="s">
        <v>16</v>
      </c>
      <c r="Z6" s="45" t="s">
        <v>48</v>
      </c>
      <c r="AA6" s="45" t="s">
        <v>49</v>
      </c>
      <c r="AB6" s="45" t="s">
        <v>52</v>
      </c>
      <c r="AC6" s="45" t="s">
        <v>53</v>
      </c>
      <c r="AD6" s="40" t="s">
        <v>54</v>
      </c>
      <c r="AE6" s="40" t="s">
        <v>60</v>
      </c>
      <c r="AF6" s="40" t="s">
        <v>61</v>
      </c>
      <c r="AG6" s="40" t="s">
        <v>62</v>
      </c>
      <c r="AH6" s="40" t="s">
        <v>63</v>
      </c>
      <c r="AI6" s="40" t="s">
        <v>64</v>
      </c>
      <c r="AJ6" s="40" t="s">
        <v>65</v>
      </c>
      <c r="AK6" s="107" t="s">
        <v>54</v>
      </c>
      <c r="AL6" s="107" t="s">
        <v>60</v>
      </c>
      <c r="AM6" s="107" t="s">
        <v>61</v>
      </c>
      <c r="AN6" s="107" t="s">
        <v>62</v>
      </c>
      <c r="AO6" s="107" t="s">
        <v>63</v>
      </c>
      <c r="AP6" s="107" t="s">
        <v>64</v>
      </c>
      <c r="AQ6" s="107" t="s">
        <v>65</v>
      </c>
    </row>
    <row r="7" spans="1:43" ht="12.75">
      <c r="A7" s="1"/>
      <c r="B7" s="1"/>
      <c r="C7" s="2"/>
      <c r="D7" s="4"/>
      <c r="E7" s="3"/>
      <c r="F7" s="12"/>
      <c r="G7" s="2"/>
      <c r="H7" s="2"/>
      <c r="I7" s="2"/>
      <c r="J7" s="2"/>
      <c r="K7" s="2"/>
      <c r="L7" s="2"/>
      <c r="M7" s="2"/>
      <c r="N7" s="21"/>
      <c r="O7" s="21"/>
      <c r="P7" s="141" t="s">
        <v>17</v>
      </c>
      <c r="Q7" s="141" t="s">
        <v>44</v>
      </c>
      <c r="R7" s="141" t="s">
        <v>45</v>
      </c>
      <c r="S7" s="141" t="s">
        <v>55</v>
      </c>
      <c r="T7" s="141" t="s">
        <v>44</v>
      </c>
      <c r="U7" s="141" t="s">
        <v>50</v>
      </c>
      <c r="V7" s="141" t="s">
        <v>66</v>
      </c>
      <c r="W7" s="35" t="s">
        <v>3</v>
      </c>
      <c r="X7" s="35" t="s">
        <v>44</v>
      </c>
      <c r="Y7" s="35" t="s">
        <v>67</v>
      </c>
      <c r="Z7" s="35" t="s">
        <v>68</v>
      </c>
      <c r="AA7" s="35" t="s">
        <v>44</v>
      </c>
      <c r="AB7" s="35" t="s">
        <v>69</v>
      </c>
      <c r="AC7" s="35" t="s">
        <v>56</v>
      </c>
      <c r="AD7" s="41" t="s">
        <v>6</v>
      </c>
      <c r="AE7" s="41" t="s">
        <v>44</v>
      </c>
      <c r="AF7" s="41" t="s">
        <v>70</v>
      </c>
      <c r="AG7" s="41" t="s">
        <v>71</v>
      </c>
      <c r="AH7" s="41" t="s">
        <v>44</v>
      </c>
      <c r="AI7" s="41" t="s">
        <v>72</v>
      </c>
      <c r="AJ7" s="41" t="s">
        <v>73</v>
      </c>
      <c r="AK7" s="108" t="s">
        <v>6</v>
      </c>
      <c r="AL7" s="108" t="s">
        <v>44</v>
      </c>
      <c r="AM7" s="108" t="s">
        <v>70</v>
      </c>
      <c r="AN7" s="108" t="s">
        <v>71</v>
      </c>
      <c r="AO7" s="108" t="s">
        <v>44</v>
      </c>
      <c r="AP7" s="108" t="s">
        <v>72</v>
      </c>
      <c r="AQ7" s="108" t="s">
        <v>73</v>
      </c>
    </row>
    <row r="8" spans="1:43" s="87" customFormat="1" ht="13.5" thickBot="1">
      <c r="A8" s="80"/>
      <c r="B8" s="80"/>
      <c r="C8" s="81"/>
      <c r="D8" s="82"/>
      <c r="E8" s="83"/>
      <c r="F8" s="83"/>
      <c r="G8" s="83"/>
      <c r="H8" s="83"/>
      <c r="I8" s="83"/>
      <c r="J8" s="83"/>
      <c r="K8" s="83"/>
      <c r="L8" s="83"/>
      <c r="M8" s="83"/>
      <c r="N8" s="84"/>
      <c r="O8" s="84"/>
      <c r="P8" s="142"/>
      <c r="Q8" s="142"/>
      <c r="R8" s="142"/>
      <c r="S8" s="142"/>
      <c r="T8" s="142"/>
      <c r="U8" s="142"/>
      <c r="V8" s="142"/>
      <c r="W8" s="85"/>
      <c r="X8" s="85"/>
      <c r="Y8" s="85"/>
      <c r="Z8" s="85"/>
      <c r="AA8" s="85"/>
      <c r="AB8" s="85"/>
      <c r="AC8" s="85"/>
      <c r="AD8" s="86"/>
      <c r="AE8" s="86"/>
      <c r="AF8" s="86"/>
      <c r="AG8" s="86"/>
      <c r="AH8" s="86"/>
      <c r="AI8" s="86"/>
      <c r="AJ8" s="86"/>
      <c r="AK8" s="109"/>
      <c r="AL8" s="109"/>
      <c r="AM8" s="109"/>
      <c r="AN8" s="109"/>
      <c r="AO8" s="109"/>
      <c r="AP8" s="109"/>
      <c r="AQ8" s="109"/>
    </row>
    <row r="9" spans="1:43" s="79" customFormat="1" ht="12.75">
      <c r="A9" s="71" t="s">
        <v>74</v>
      </c>
      <c r="B9" s="71"/>
      <c r="C9" s="72" t="s">
        <v>18</v>
      </c>
      <c r="D9" s="73" t="s">
        <v>21</v>
      </c>
      <c r="E9" s="53"/>
      <c r="F9" s="51">
        <v>1101.6899999999998</v>
      </c>
      <c r="G9" s="74"/>
      <c r="H9" s="74">
        <v>2610.640000000005</v>
      </c>
      <c r="I9" s="74"/>
      <c r="J9" s="61">
        <f>L9-H9-F9</f>
        <v>-2258.5400000000045</v>
      </c>
      <c r="K9" s="74"/>
      <c r="L9" s="51">
        <v>1453.79</v>
      </c>
      <c r="M9" s="74"/>
      <c r="N9" s="75">
        <v>0.2</v>
      </c>
      <c r="O9" s="76"/>
      <c r="P9" s="143">
        <f>L9</f>
        <v>1453.79</v>
      </c>
      <c r="Q9" s="144">
        <v>381.97</v>
      </c>
      <c r="R9" s="143">
        <f aca="true" t="shared" si="0" ref="R9:R19">IF(P9=" "," ",ROUND(+P9*N9/12,2))</f>
        <v>24.23</v>
      </c>
      <c r="S9" s="143">
        <f>Q9+R9</f>
        <v>406.20000000000005</v>
      </c>
      <c r="T9" s="144">
        <v>377.74999999999994</v>
      </c>
      <c r="U9" s="143">
        <f>ROUND(R9*$R$1,2)</f>
        <v>23.96</v>
      </c>
      <c r="V9" s="143">
        <f>T9+U9</f>
        <v>401.7099999999999</v>
      </c>
      <c r="W9" s="77">
        <f aca="true" t="shared" si="1" ref="W9:W44">F9</f>
        <v>1101.6899999999998</v>
      </c>
      <c r="X9" s="116">
        <v>294.66000000000014</v>
      </c>
      <c r="Y9" s="77">
        <f>IF(W9=" "," ",ROUND(+W9*N9/12,2))</f>
        <v>18.36</v>
      </c>
      <c r="Z9" s="77">
        <f>X9+Y9</f>
        <v>313.02000000000015</v>
      </c>
      <c r="AA9" s="120">
        <v>291.44</v>
      </c>
      <c r="AB9" s="77">
        <f>ROUND(Y9*$R$1,2)</f>
        <v>18.16</v>
      </c>
      <c r="AC9" s="77">
        <f>AA9+AB9</f>
        <v>309.6</v>
      </c>
      <c r="AD9" s="78">
        <f aca="true" t="shared" si="2" ref="AD9:AD44">H9</f>
        <v>2610.640000000005</v>
      </c>
      <c r="AE9" s="124">
        <v>87.28</v>
      </c>
      <c r="AF9" s="78">
        <f aca="true" t="shared" si="3" ref="AF9:AF20">IF(AD9=" "," ",ROUND(+AD9*N9/12,2))</f>
        <v>43.51</v>
      </c>
      <c r="AG9" s="78">
        <f>AE9+AF9</f>
        <v>130.79</v>
      </c>
      <c r="AH9" s="128">
        <v>86.33000000000001</v>
      </c>
      <c r="AI9" s="78">
        <f>ROUND(AF9*$R$1,2)</f>
        <v>43.03</v>
      </c>
      <c r="AJ9" s="78">
        <f>AH9+AI9</f>
        <v>129.36</v>
      </c>
      <c r="AK9" s="110">
        <f>J9</f>
        <v>-2258.5400000000045</v>
      </c>
      <c r="AL9" s="110"/>
      <c r="AM9" s="110">
        <f>IF(AK9=" "," ",ROUND(+AK9*N9/12,2))</f>
        <v>-37.64</v>
      </c>
      <c r="AN9" s="110">
        <f>AL9+AM9</f>
        <v>-37.64</v>
      </c>
      <c r="AO9" s="110"/>
      <c r="AP9" s="110">
        <f>ROUND(AM9*$R$1,2)</f>
        <v>-37.23</v>
      </c>
      <c r="AQ9" s="110">
        <f>AO9+AP9</f>
        <v>-37.23</v>
      </c>
    </row>
    <row r="10" spans="1:43" s="66" customFormat="1" ht="12.75">
      <c r="A10" s="56"/>
      <c r="B10" s="56"/>
      <c r="C10" s="57"/>
      <c r="D10" s="58" t="s">
        <v>22</v>
      </c>
      <c r="E10" s="59"/>
      <c r="F10" s="60">
        <v>969.8699999999999</v>
      </c>
      <c r="G10" s="61"/>
      <c r="H10" s="61">
        <v>4011.2100000000046</v>
      </c>
      <c r="I10" s="61"/>
      <c r="J10" s="61">
        <f>L10-H10-F10</f>
        <v>-1436.8300000000045</v>
      </c>
      <c r="K10" s="61"/>
      <c r="L10" s="60">
        <v>3544.25</v>
      </c>
      <c r="M10" s="61"/>
      <c r="N10" s="62">
        <v>0.2</v>
      </c>
      <c r="O10" s="63"/>
      <c r="P10" s="145">
        <f aca="true" t="shared" si="4" ref="P10:P19">L10</f>
        <v>3544.25</v>
      </c>
      <c r="Q10" s="146">
        <v>578.11</v>
      </c>
      <c r="R10" s="145">
        <f>IF(P10=" "," ",ROUND(+P10*N10/12,2))</f>
        <v>59.07</v>
      </c>
      <c r="S10" s="145">
        <f aca="true" t="shared" si="5" ref="S10:S20">Q10+R10</f>
        <v>637.1800000000001</v>
      </c>
      <c r="T10" s="146">
        <v>571.7500000000001</v>
      </c>
      <c r="U10" s="145">
        <f aca="true" t="shared" si="6" ref="U10:U20">ROUND(R10*$R$1,2)</f>
        <v>58.42</v>
      </c>
      <c r="V10" s="145">
        <f aca="true" t="shared" si="7" ref="V10:V20">T10+U10</f>
        <v>630.1700000000001</v>
      </c>
      <c r="W10" s="64">
        <f t="shared" si="1"/>
        <v>969.8699999999999</v>
      </c>
      <c r="X10" s="115">
        <v>246.95999999999998</v>
      </c>
      <c r="Y10" s="64">
        <f aca="true" t="shared" si="8" ref="Y10:Y19">IF(W10=" "," ",ROUND(+W10*N10/12,2))</f>
        <v>16.16</v>
      </c>
      <c r="Z10" s="64">
        <f aca="true" t="shared" si="9" ref="Z10:Z20">X10+Y10</f>
        <v>263.12</v>
      </c>
      <c r="AA10" s="119">
        <v>244.21999999999994</v>
      </c>
      <c r="AB10" s="64">
        <f aca="true" t="shared" si="10" ref="AB10:AB20">ROUND(Y10*$R$1,2)</f>
        <v>15.98</v>
      </c>
      <c r="AC10" s="64">
        <f aca="true" t="shared" si="11" ref="AC10:AC20">AA10+AB10</f>
        <v>260.19999999999993</v>
      </c>
      <c r="AD10" s="65">
        <f t="shared" si="2"/>
        <v>4011.2100000000046</v>
      </c>
      <c r="AE10" s="123">
        <v>331.1</v>
      </c>
      <c r="AF10" s="65">
        <f t="shared" si="3"/>
        <v>66.85</v>
      </c>
      <c r="AG10" s="65">
        <f aca="true" t="shared" si="12" ref="AG10:AG20">AE10+AF10</f>
        <v>397.95000000000005</v>
      </c>
      <c r="AH10" s="127">
        <v>327.46000000000004</v>
      </c>
      <c r="AI10" s="65">
        <f aca="true" t="shared" si="13" ref="AI10:AI20">ROUND(AF10*$R$1,2)</f>
        <v>66.11</v>
      </c>
      <c r="AJ10" s="65">
        <f aca="true" t="shared" si="14" ref="AJ10:AJ20">AH10+AI10</f>
        <v>393.57000000000005</v>
      </c>
      <c r="AK10" s="110">
        <f aca="true" t="shared" si="15" ref="AK10:AK44">J10</f>
        <v>-1436.8300000000045</v>
      </c>
      <c r="AL10" s="111"/>
      <c r="AM10" s="110">
        <f aca="true" t="shared" si="16" ref="AM10:AM44">IF(AK10=" "," ",ROUND(+AK10*N10/12,2))</f>
        <v>-23.95</v>
      </c>
      <c r="AN10" s="111">
        <f aca="true" t="shared" si="17" ref="AN10:AN20">AL10+AM10</f>
        <v>-23.95</v>
      </c>
      <c r="AO10" s="111"/>
      <c r="AP10" s="111">
        <f aca="true" t="shared" si="18" ref="AP10:AP20">ROUND(AM10*$R$1,2)</f>
        <v>-23.69</v>
      </c>
      <c r="AQ10" s="111">
        <f aca="true" t="shared" si="19" ref="AQ10:AQ20">AO10+AP10</f>
        <v>-23.69</v>
      </c>
    </row>
    <row r="11" spans="1:43" s="66" customFormat="1" ht="12.75">
      <c r="A11" s="56"/>
      <c r="B11" s="56"/>
      <c r="C11" s="57" t="s">
        <v>19</v>
      </c>
      <c r="D11" s="58" t="s">
        <v>23</v>
      </c>
      <c r="E11" s="59"/>
      <c r="F11" s="60">
        <v>1093.59</v>
      </c>
      <c r="G11" s="61"/>
      <c r="H11" s="61">
        <v>6103.230000000001</v>
      </c>
      <c r="I11" s="61"/>
      <c r="J11" s="61">
        <f aca="true" t="shared" si="20" ref="J11:J44">L11-H11-F11</f>
        <v>-5991.490000000002</v>
      </c>
      <c r="K11" s="61"/>
      <c r="L11" s="60">
        <v>1205.33</v>
      </c>
      <c r="M11" s="61"/>
      <c r="N11" s="62">
        <v>0.2</v>
      </c>
      <c r="O11" s="63"/>
      <c r="P11" s="145">
        <f>L11</f>
        <v>1205.33</v>
      </c>
      <c r="Q11" s="146">
        <v>435.16999999999996</v>
      </c>
      <c r="R11" s="145">
        <f>IF(P11=" "," ",ROUND(+P11*N11/12,2))</f>
        <v>20.09</v>
      </c>
      <c r="S11" s="145">
        <f t="shared" si="5"/>
        <v>455.25999999999993</v>
      </c>
      <c r="T11" s="146">
        <v>430.39000000000004</v>
      </c>
      <c r="U11" s="145">
        <f t="shared" si="6"/>
        <v>19.87</v>
      </c>
      <c r="V11" s="145">
        <f t="shared" si="7"/>
        <v>450.26000000000005</v>
      </c>
      <c r="W11" s="64">
        <f t="shared" si="1"/>
        <v>1093.59</v>
      </c>
      <c r="X11" s="115">
        <v>314.83</v>
      </c>
      <c r="Y11" s="64">
        <f t="shared" si="8"/>
        <v>18.23</v>
      </c>
      <c r="Z11" s="64">
        <f t="shared" si="9"/>
        <v>333.06</v>
      </c>
      <c r="AA11" s="119">
        <v>311.3699999999999</v>
      </c>
      <c r="AB11" s="64">
        <f t="shared" si="10"/>
        <v>18.03</v>
      </c>
      <c r="AC11" s="64">
        <f t="shared" si="11"/>
        <v>329.39999999999986</v>
      </c>
      <c r="AD11" s="65">
        <f t="shared" si="2"/>
        <v>6103.230000000001</v>
      </c>
      <c r="AE11" s="123">
        <v>120.34</v>
      </c>
      <c r="AF11" s="65">
        <f t="shared" si="3"/>
        <v>101.72</v>
      </c>
      <c r="AG11" s="65">
        <f t="shared" si="12"/>
        <v>222.06</v>
      </c>
      <c r="AH11" s="127">
        <v>119.02</v>
      </c>
      <c r="AI11" s="65">
        <f t="shared" si="13"/>
        <v>100.6</v>
      </c>
      <c r="AJ11" s="65">
        <f t="shared" si="14"/>
        <v>219.62</v>
      </c>
      <c r="AK11" s="110">
        <f t="shared" si="15"/>
        <v>-5991.490000000002</v>
      </c>
      <c r="AL11" s="111"/>
      <c r="AM11" s="110">
        <f t="shared" si="16"/>
        <v>-99.86</v>
      </c>
      <c r="AN11" s="111">
        <f t="shared" si="17"/>
        <v>-99.86</v>
      </c>
      <c r="AO11" s="111"/>
      <c r="AP11" s="111">
        <f t="shared" si="18"/>
        <v>-98.76</v>
      </c>
      <c r="AQ11" s="111">
        <f t="shared" si="19"/>
        <v>-98.76</v>
      </c>
    </row>
    <row r="12" spans="1:43" s="66" customFormat="1" ht="12.75">
      <c r="A12" s="56"/>
      <c r="B12" s="56"/>
      <c r="C12" s="57" t="s">
        <v>20</v>
      </c>
      <c r="D12" s="67" t="s">
        <v>24</v>
      </c>
      <c r="E12" s="59"/>
      <c r="F12" s="60">
        <v>8050.8099999999995</v>
      </c>
      <c r="G12" s="61"/>
      <c r="H12" s="61">
        <v>9855.490000000033</v>
      </c>
      <c r="I12" s="61"/>
      <c r="J12" s="61">
        <f t="shared" si="20"/>
        <v>3753.6299999999683</v>
      </c>
      <c r="K12" s="61"/>
      <c r="L12" s="60">
        <v>21659.93</v>
      </c>
      <c r="M12" s="61"/>
      <c r="N12" s="62">
        <v>0.2</v>
      </c>
      <c r="O12" s="63"/>
      <c r="P12" s="145">
        <f t="shared" si="4"/>
        <v>21659.93</v>
      </c>
      <c r="Q12" s="146">
        <v>3885.9699999999993</v>
      </c>
      <c r="R12" s="145">
        <f t="shared" si="0"/>
        <v>361</v>
      </c>
      <c r="S12" s="145">
        <f t="shared" si="5"/>
        <v>4246.969999999999</v>
      </c>
      <c r="T12" s="146">
        <v>3843.2199999999993</v>
      </c>
      <c r="U12" s="145">
        <f t="shared" si="6"/>
        <v>357.03</v>
      </c>
      <c r="V12" s="145">
        <f t="shared" si="7"/>
        <v>4200.249999999999</v>
      </c>
      <c r="W12" s="64">
        <f t="shared" si="1"/>
        <v>8050.8099999999995</v>
      </c>
      <c r="X12" s="115">
        <v>2010.7100000000007</v>
      </c>
      <c r="Y12" s="64">
        <f t="shared" si="8"/>
        <v>134.18</v>
      </c>
      <c r="Z12" s="64">
        <f t="shared" si="9"/>
        <v>2144.890000000001</v>
      </c>
      <c r="AA12" s="119">
        <v>1988.5400000000004</v>
      </c>
      <c r="AB12" s="64">
        <f t="shared" si="10"/>
        <v>132.7</v>
      </c>
      <c r="AC12" s="64">
        <f t="shared" si="11"/>
        <v>2121.2400000000002</v>
      </c>
      <c r="AD12" s="65">
        <f t="shared" si="2"/>
        <v>9855.490000000033</v>
      </c>
      <c r="AE12" s="123">
        <v>1875.26</v>
      </c>
      <c r="AF12" s="65">
        <f t="shared" si="3"/>
        <v>164.26</v>
      </c>
      <c r="AG12" s="65">
        <f t="shared" si="12"/>
        <v>2039.52</v>
      </c>
      <c r="AH12" s="127">
        <v>1854.63</v>
      </c>
      <c r="AI12" s="65">
        <f t="shared" si="13"/>
        <v>162.45</v>
      </c>
      <c r="AJ12" s="65">
        <f t="shared" si="14"/>
        <v>2017.0800000000002</v>
      </c>
      <c r="AK12" s="110">
        <f t="shared" si="15"/>
        <v>3753.6299999999683</v>
      </c>
      <c r="AL12" s="111"/>
      <c r="AM12" s="110">
        <f t="shared" si="16"/>
        <v>62.56</v>
      </c>
      <c r="AN12" s="111">
        <f t="shared" si="17"/>
        <v>62.56</v>
      </c>
      <c r="AO12" s="111"/>
      <c r="AP12" s="111">
        <f t="shared" si="18"/>
        <v>61.87</v>
      </c>
      <c r="AQ12" s="111">
        <f t="shared" si="19"/>
        <v>61.87</v>
      </c>
    </row>
    <row r="13" spans="1:43" s="66" customFormat="1" ht="12.75">
      <c r="A13" s="56"/>
      <c r="B13" s="56"/>
      <c r="C13" s="68"/>
      <c r="D13" s="68" t="s">
        <v>25</v>
      </c>
      <c r="E13" s="59"/>
      <c r="F13" s="60">
        <v>1951.1599999999999</v>
      </c>
      <c r="G13" s="61"/>
      <c r="H13" s="61">
        <v>18339.650000000012</v>
      </c>
      <c r="I13" s="61"/>
      <c r="J13" s="61">
        <f t="shared" si="20"/>
        <v>-15189.100000000013</v>
      </c>
      <c r="K13" s="61"/>
      <c r="L13" s="60">
        <v>5101.71</v>
      </c>
      <c r="M13" s="61"/>
      <c r="N13" s="62">
        <v>0.2</v>
      </c>
      <c r="O13" s="63"/>
      <c r="P13" s="145">
        <f t="shared" si="4"/>
        <v>5101.71</v>
      </c>
      <c r="Q13" s="146">
        <v>1072.99</v>
      </c>
      <c r="R13" s="145">
        <f t="shared" si="0"/>
        <v>85.03</v>
      </c>
      <c r="S13" s="145">
        <f t="shared" si="5"/>
        <v>1158.02</v>
      </c>
      <c r="T13" s="146">
        <v>1061.17</v>
      </c>
      <c r="U13" s="145">
        <f t="shared" si="6"/>
        <v>84.09</v>
      </c>
      <c r="V13" s="145">
        <f t="shared" si="7"/>
        <v>1145.26</v>
      </c>
      <c r="W13" s="64">
        <f t="shared" si="1"/>
        <v>1951.1599999999999</v>
      </c>
      <c r="X13" s="115">
        <v>490.7299999999999</v>
      </c>
      <c r="Y13" s="64">
        <f t="shared" si="8"/>
        <v>32.52</v>
      </c>
      <c r="Z13" s="64">
        <f t="shared" si="9"/>
        <v>523.2499999999999</v>
      </c>
      <c r="AA13" s="119">
        <v>485.2999999999997</v>
      </c>
      <c r="AB13" s="64">
        <f t="shared" si="10"/>
        <v>32.16</v>
      </c>
      <c r="AC13" s="64">
        <f t="shared" si="11"/>
        <v>517.4599999999997</v>
      </c>
      <c r="AD13" s="65">
        <f t="shared" si="2"/>
        <v>18339.650000000012</v>
      </c>
      <c r="AE13" s="123">
        <v>582.27</v>
      </c>
      <c r="AF13" s="65">
        <f t="shared" si="3"/>
        <v>305.66</v>
      </c>
      <c r="AG13" s="65">
        <f t="shared" si="12"/>
        <v>887.9300000000001</v>
      </c>
      <c r="AH13" s="127">
        <v>575.86</v>
      </c>
      <c r="AI13" s="65">
        <f t="shared" si="13"/>
        <v>302.3</v>
      </c>
      <c r="AJ13" s="65">
        <f t="shared" si="14"/>
        <v>878.1600000000001</v>
      </c>
      <c r="AK13" s="110">
        <f t="shared" si="15"/>
        <v>-15189.100000000013</v>
      </c>
      <c r="AL13" s="111"/>
      <c r="AM13" s="110">
        <f t="shared" si="16"/>
        <v>-253.15</v>
      </c>
      <c r="AN13" s="111">
        <f t="shared" si="17"/>
        <v>-253.15</v>
      </c>
      <c r="AO13" s="111"/>
      <c r="AP13" s="111">
        <f t="shared" si="18"/>
        <v>-250.37</v>
      </c>
      <c r="AQ13" s="111">
        <f t="shared" si="19"/>
        <v>-250.37</v>
      </c>
    </row>
    <row r="14" spans="1:43" s="66" customFormat="1" ht="12.75">
      <c r="A14" s="56"/>
      <c r="B14" s="56"/>
      <c r="C14" s="68"/>
      <c r="D14" s="68" t="s">
        <v>26</v>
      </c>
      <c r="E14" s="59"/>
      <c r="F14" s="60">
        <v>134.55</v>
      </c>
      <c r="G14" s="61"/>
      <c r="H14" s="61">
        <v>3329.820000000001</v>
      </c>
      <c r="I14" s="61"/>
      <c r="J14" s="61">
        <f t="shared" si="20"/>
        <v>-3310.220000000001</v>
      </c>
      <c r="K14" s="61"/>
      <c r="L14" s="60">
        <v>154.15</v>
      </c>
      <c r="M14" s="61"/>
      <c r="N14" s="62">
        <v>0.2</v>
      </c>
      <c r="O14" s="63"/>
      <c r="P14" s="145">
        <f>L14</f>
        <v>154.15</v>
      </c>
      <c r="Q14" s="146">
        <v>93.05000000000001</v>
      </c>
      <c r="R14" s="145">
        <f>IF(P14=" "," ",ROUND(+P14*N14/12,2))</f>
        <v>2.57</v>
      </c>
      <c r="S14" s="145">
        <f t="shared" si="5"/>
        <v>95.62</v>
      </c>
      <c r="T14" s="146">
        <v>92.02000000000001</v>
      </c>
      <c r="U14" s="145">
        <f t="shared" si="6"/>
        <v>2.54</v>
      </c>
      <c r="V14" s="145">
        <f t="shared" si="7"/>
        <v>94.56000000000002</v>
      </c>
      <c r="W14" s="64">
        <f t="shared" si="1"/>
        <v>134.55</v>
      </c>
      <c r="X14" s="115">
        <v>34.670000000000016</v>
      </c>
      <c r="Y14" s="64">
        <f t="shared" si="8"/>
        <v>2.24</v>
      </c>
      <c r="Z14" s="64">
        <f t="shared" si="9"/>
        <v>36.91000000000002</v>
      </c>
      <c r="AA14" s="119">
        <v>34.35999999999999</v>
      </c>
      <c r="AB14" s="64">
        <f t="shared" si="10"/>
        <v>2.22</v>
      </c>
      <c r="AC14" s="64">
        <f t="shared" si="11"/>
        <v>36.57999999999999</v>
      </c>
      <c r="AD14" s="65">
        <f t="shared" si="2"/>
        <v>3329.820000000001</v>
      </c>
      <c r="AE14" s="123">
        <v>58.38</v>
      </c>
      <c r="AF14" s="65">
        <f t="shared" si="3"/>
        <v>55.5</v>
      </c>
      <c r="AG14" s="65">
        <f t="shared" si="12"/>
        <v>113.88</v>
      </c>
      <c r="AH14" s="127">
        <v>57.77</v>
      </c>
      <c r="AI14" s="65">
        <f t="shared" si="13"/>
        <v>54.89</v>
      </c>
      <c r="AJ14" s="65">
        <f t="shared" si="14"/>
        <v>112.66</v>
      </c>
      <c r="AK14" s="110">
        <f t="shared" si="15"/>
        <v>-3310.220000000001</v>
      </c>
      <c r="AL14" s="111"/>
      <c r="AM14" s="110">
        <f t="shared" si="16"/>
        <v>-55.17</v>
      </c>
      <c r="AN14" s="111">
        <f t="shared" si="17"/>
        <v>-55.17</v>
      </c>
      <c r="AO14" s="111"/>
      <c r="AP14" s="111">
        <f t="shared" si="18"/>
        <v>-54.56</v>
      </c>
      <c r="AQ14" s="111">
        <f t="shared" si="19"/>
        <v>-54.56</v>
      </c>
    </row>
    <row r="15" spans="1:43" s="66" customFormat="1" ht="12.75">
      <c r="A15" s="56"/>
      <c r="B15" s="56"/>
      <c r="C15" s="68"/>
      <c r="D15" s="68" t="s">
        <v>27</v>
      </c>
      <c r="E15" s="59"/>
      <c r="F15" s="60">
        <v>9774.960000000001</v>
      </c>
      <c r="G15" s="61"/>
      <c r="H15" s="61">
        <v>-758.8100000000013</v>
      </c>
      <c r="I15" s="61"/>
      <c r="J15" s="61">
        <f t="shared" si="20"/>
        <v>4785.370000000001</v>
      </c>
      <c r="K15" s="61"/>
      <c r="L15" s="60">
        <v>13801.52</v>
      </c>
      <c r="M15" s="61"/>
      <c r="N15" s="62">
        <v>0.2</v>
      </c>
      <c r="O15" s="63"/>
      <c r="P15" s="145">
        <f t="shared" si="4"/>
        <v>13801.52</v>
      </c>
      <c r="Q15" s="146">
        <v>3054.4899999999993</v>
      </c>
      <c r="R15" s="145">
        <f t="shared" si="0"/>
        <v>230.03</v>
      </c>
      <c r="S15" s="145">
        <f t="shared" si="5"/>
        <v>3284.5199999999995</v>
      </c>
      <c r="T15" s="146">
        <v>3020.89</v>
      </c>
      <c r="U15" s="145">
        <f t="shared" si="6"/>
        <v>227.5</v>
      </c>
      <c r="V15" s="145">
        <f t="shared" si="7"/>
        <v>3248.39</v>
      </c>
      <c r="W15" s="64">
        <f t="shared" si="1"/>
        <v>9774.960000000001</v>
      </c>
      <c r="X15" s="115">
        <v>2757.9900000000007</v>
      </c>
      <c r="Y15" s="64">
        <f t="shared" si="8"/>
        <v>162.92</v>
      </c>
      <c r="Z15" s="64">
        <f t="shared" si="9"/>
        <v>2920.9100000000008</v>
      </c>
      <c r="AA15" s="119">
        <v>2727.680000000001</v>
      </c>
      <c r="AB15" s="64">
        <f t="shared" si="10"/>
        <v>161.13</v>
      </c>
      <c r="AC15" s="64">
        <f t="shared" si="11"/>
        <v>2888.8100000000013</v>
      </c>
      <c r="AD15" s="65">
        <f t="shared" si="2"/>
        <v>-758.8100000000013</v>
      </c>
      <c r="AE15" s="123">
        <v>296.54</v>
      </c>
      <c r="AF15" s="65">
        <f t="shared" si="3"/>
        <v>-12.65</v>
      </c>
      <c r="AG15" s="65">
        <f t="shared" si="12"/>
        <v>283.89000000000004</v>
      </c>
      <c r="AH15" s="127">
        <v>293.27000000000004</v>
      </c>
      <c r="AI15" s="65">
        <f t="shared" si="13"/>
        <v>-12.51</v>
      </c>
      <c r="AJ15" s="65">
        <f t="shared" si="14"/>
        <v>280.76000000000005</v>
      </c>
      <c r="AK15" s="110">
        <f t="shared" si="15"/>
        <v>4785.370000000001</v>
      </c>
      <c r="AL15" s="111"/>
      <c r="AM15" s="110">
        <f t="shared" si="16"/>
        <v>79.76</v>
      </c>
      <c r="AN15" s="111">
        <f t="shared" si="17"/>
        <v>79.76</v>
      </c>
      <c r="AO15" s="111"/>
      <c r="AP15" s="111">
        <f t="shared" si="18"/>
        <v>78.88</v>
      </c>
      <c r="AQ15" s="111">
        <f t="shared" si="19"/>
        <v>78.88</v>
      </c>
    </row>
    <row r="16" spans="1:43" s="66" customFormat="1" ht="12.75">
      <c r="A16" s="56"/>
      <c r="B16" s="56"/>
      <c r="C16" s="68"/>
      <c r="D16" s="68" t="s">
        <v>28</v>
      </c>
      <c r="E16" s="59"/>
      <c r="F16" s="60">
        <v>492.71000000000004</v>
      </c>
      <c r="G16" s="61"/>
      <c r="H16" s="61">
        <v>6711.650000000002</v>
      </c>
      <c r="I16" s="61"/>
      <c r="J16" s="61">
        <f t="shared" si="20"/>
        <v>323.99999999999727</v>
      </c>
      <c r="K16" s="61"/>
      <c r="L16" s="60">
        <v>7528.36</v>
      </c>
      <c r="M16" s="61"/>
      <c r="N16" s="62">
        <v>0.2</v>
      </c>
      <c r="O16" s="63"/>
      <c r="P16" s="145">
        <f t="shared" si="4"/>
        <v>7528.36</v>
      </c>
      <c r="Q16" s="146">
        <v>726.3800000000001</v>
      </c>
      <c r="R16" s="145">
        <f t="shared" si="0"/>
        <v>125.47</v>
      </c>
      <c r="S16" s="145">
        <f t="shared" si="5"/>
        <v>851.8500000000001</v>
      </c>
      <c r="T16" s="146">
        <v>718.4000000000001</v>
      </c>
      <c r="U16" s="145">
        <f t="shared" si="6"/>
        <v>124.09</v>
      </c>
      <c r="V16" s="145">
        <f t="shared" si="7"/>
        <v>842.4900000000001</v>
      </c>
      <c r="W16" s="64">
        <f t="shared" si="1"/>
        <v>492.71000000000004</v>
      </c>
      <c r="X16" s="115">
        <v>122.80000000000007</v>
      </c>
      <c r="Y16" s="64">
        <f t="shared" si="8"/>
        <v>8.21</v>
      </c>
      <c r="Z16" s="64">
        <f t="shared" si="9"/>
        <v>131.01000000000008</v>
      </c>
      <c r="AA16" s="119">
        <v>121.45000000000003</v>
      </c>
      <c r="AB16" s="64">
        <f t="shared" si="10"/>
        <v>8.12</v>
      </c>
      <c r="AC16" s="64">
        <f t="shared" si="11"/>
        <v>129.57000000000002</v>
      </c>
      <c r="AD16" s="65">
        <f t="shared" si="2"/>
        <v>6711.650000000002</v>
      </c>
      <c r="AE16" s="123">
        <v>603.56</v>
      </c>
      <c r="AF16" s="65">
        <f t="shared" si="3"/>
        <v>111.86</v>
      </c>
      <c r="AG16" s="65">
        <f t="shared" si="12"/>
        <v>715.42</v>
      </c>
      <c r="AH16" s="127">
        <v>596.9300000000001</v>
      </c>
      <c r="AI16" s="65">
        <f t="shared" si="13"/>
        <v>110.63</v>
      </c>
      <c r="AJ16" s="65">
        <f t="shared" si="14"/>
        <v>707.5600000000001</v>
      </c>
      <c r="AK16" s="110">
        <f t="shared" si="15"/>
        <v>323.99999999999727</v>
      </c>
      <c r="AL16" s="111"/>
      <c r="AM16" s="110">
        <f t="shared" si="16"/>
        <v>5.4</v>
      </c>
      <c r="AN16" s="111">
        <f t="shared" si="17"/>
        <v>5.4</v>
      </c>
      <c r="AO16" s="111"/>
      <c r="AP16" s="111">
        <f t="shared" si="18"/>
        <v>5.34</v>
      </c>
      <c r="AQ16" s="111">
        <f t="shared" si="19"/>
        <v>5.34</v>
      </c>
    </row>
    <row r="17" spans="1:43" s="66" customFormat="1" ht="12.75">
      <c r="A17" s="56"/>
      <c r="B17" s="56"/>
      <c r="C17" s="68"/>
      <c r="D17" s="69" t="s">
        <v>29</v>
      </c>
      <c r="E17" s="59"/>
      <c r="F17" s="60">
        <v>12945.31</v>
      </c>
      <c r="G17" s="61"/>
      <c r="H17" s="61">
        <v>-3460.50999999998</v>
      </c>
      <c r="I17" s="61"/>
      <c r="J17" s="61">
        <f t="shared" si="20"/>
        <v>9754.97999999998</v>
      </c>
      <c r="K17" s="61"/>
      <c r="L17" s="60">
        <v>19239.78</v>
      </c>
      <c r="M17" s="61"/>
      <c r="N17" s="62">
        <v>0.2</v>
      </c>
      <c r="O17" s="63"/>
      <c r="P17" s="145">
        <f t="shared" si="4"/>
        <v>19239.78</v>
      </c>
      <c r="Q17" s="146">
        <v>3814.49</v>
      </c>
      <c r="R17" s="145">
        <f t="shared" si="0"/>
        <v>320.66</v>
      </c>
      <c r="S17" s="145">
        <f t="shared" si="5"/>
        <v>4135.15</v>
      </c>
      <c r="T17" s="146">
        <v>3772.5399999999995</v>
      </c>
      <c r="U17" s="145">
        <f t="shared" si="6"/>
        <v>317.13</v>
      </c>
      <c r="V17" s="145">
        <f t="shared" si="7"/>
        <v>4089.6699999999996</v>
      </c>
      <c r="W17" s="64">
        <f t="shared" si="1"/>
        <v>12945.31</v>
      </c>
      <c r="X17" s="115">
        <v>3180.7000000000007</v>
      </c>
      <c r="Y17" s="64">
        <f t="shared" si="8"/>
        <v>215.76</v>
      </c>
      <c r="Z17" s="64">
        <f t="shared" si="9"/>
        <v>3396.460000000001</v>
      </c>
      <c r="AA17" s="119">
        <v>3145.759999999999</v>
      </c>
      <c r="AB17" s="64">
        <f t="shared" si="10"/>
        <v>213.39</v>
      </c>
      <c r="AC17" s="64">
        <f t="shared" si="11"/>
        <v>3359.1499999999987</v>
      </c>
      <c r="AD17" s="65">
        <f t="shared" si="2"/>
        <v>-3460.50999999998</v>
      </c>
      <c r="AE17" s="123">
        <v>633.83</v>
      </c>
      <c r="AF17" s="65">
        <f t="shared" si="3"/>
        <v>-57.68</v>
      </c>
      <c r="AG17" s="65">
        <f t="shared" si="12"/>
        <v>576.1500000000001</v>
      </c>
      <c r="AH17" s="127">
        <v>626.8599999999999</v>
      </c>
      <c r="AI17" s="65">
        <f t="shared" si="13"/>
        <v>-57.05</v>
      </c>
      <c r="AJ17" s="65">
        <f t="shared" si="14"/>
        <v>569.81</v>
      </c>
      <c r="AK17" s="110">
        <f t="shared" si="15"/>
        <v>9754.97999999998</v>
      </c>
      <c r="AL17" s="111"/>
      <c r="AM17" s="110">
        <f t="shared" si="16"/>
        <v>162.58</v>
      </c>
      <c r="AN17" s="111">
        <f t="shared" si="17"/>
        <v>162.58</v>
      </c>
      <c r="AO17" s="111"/>
      <c r="AP17" s="111">
        <f t="shared" si="18"/>
        <v>160.79</v>
      </c>
      <c r="AQ17" s="111">
        <f t="shared" si="19"/>
        <v>160.79</v>
      </c>
    </row>
    <row r="18" spans="1:43" s="66" customFormat="1" ht="12.75">
      <c r="A18" s="56"/>
      <c r="B18" s="56"/>
      <c r="C18" s="70"/>
      <c r="D18" s="68" t="s">
        <v>30</v>
      </c>
      <c r="E18" s="59"/>
      <c r="F18" s="60">
        <v>3775.1400000000003</v>
      </c>
      <c r="G18" s="61"/>
      <c r="H18" s="61">
        <v>7644.229999999997</v>
      </c>
      <c r="I18" s="61"/>
      <c r="J18" s="61">
        <f t="shared" si="20"/>
        <v>-6379.519999999997</v>
      </c>
      <c r="K18" s="61"/>
      <c r="L18" s="60">
        <v>5039.85</v>
      </c>
      <c r="M18" s="61"/>
      <c r="N18" s="62">
        <v>0.2</v>
      </c>
      <c r="O18" s="63"/>
      <c r="P18" s="145">
        <f t="shared" si="4"/>
        <v>5039.85</v>
      </c>
      <c r="Q18" s="146">
        <v>1256.14</v>
      </c>
      <c r="R18" s="145">
        <f t="shared" si="0"/>
        <v>84</v>
      </c>
      <c r="S18" s="145">
        <f t="shared" si="5"/>
        <v>1340.14</v>
      </c>
      <c r="T18" s="146">
        <v>1242.33</v>
      </c>
      <c r="U18" s="145">
        <f t="shared" si="6"/>
        <v>83.08</v>
      </c>
      <c r="V18" s="145">
        <f t="shared" si="7"/>
        <v>1325.4099999999999</v>
      </c>
      <c r="W18" s="64">
        <f t="shared" si="1"/>
        <v>3775.1400000000003</v>
      </c>
      <c r="X18" s="115">
        <v>941.9799999999998</v>
      </c>
      <c r="Y18" s="64">
        <f t="shared" si="8"/>
        <v>62.92</v>
      </c>
      <c r="Z18" s="64">
        <f t="shared" si="9"/>
        <v>1004.8999999999997</v>
      </c>
      <c r="AA18" s="119">
        <v>931.6500000000002</v>
      </c>
      <c r="AB18" s="64">
        <f t="shared" si="10"/>
        <v>62.23</v>
      </c>
      <c r="AC18" s="64">
        <f t="shared" si="11"/>
        <v>993.8800000000002</v>
      </c>
      <c r="AD18" s="65">
        <f t="shared" si="2"/>
        <v>7644.229999999997</v>
      </c>
      <c r="AE18" s="123">
        <v>314.15999999999997</v>
      </c>
      <c r="AF18" s="65">
        <f t="shared" si="3"/>
        <v>127.4</v>
      </c>
      <c r="AG18" s="65">
        <f t="shared" si="12"/>
        <v>441.55999999999995</v>
      </c>
      <c r="AH18" s="127">
        <v>310.72</v>
      </c>
      <c r="AI18" s="65">
        <f t="shared" si="13"/>
        <v>126</v>
      </c>
      <c r="AJ18" s="65">
        <f t="shared" si="14"/>
        <v>436.72</v>
      </c>
      <c r="AK18" s="110">
        <f t="shared" si="15"/>
        <v>-6379.519999999997</v>
      </c>
      <c r="AL18" s="111"/>
      <c r="AM18" s="110">
        <f t="shared" si="16"/>
        <v>-106.33</v>
      </c>
      <c r="AN18" s="111">
        <f t="shared" si="17"/>
        <v>-106.33</v>
      </c>
      <c r="AO18" s="111"/>
      <c r="AP18" s="111">
        <f t="shared" si="18"/>
        <v>-105.16</v>
      </c>
      <c r="AQ18" s="111">
        <f t="shared" si="19"/>
        <v>-105.16</v>
      </c>
    </row>
    <row r="19" spans="1:43" s="66" customFormat="1" ht="12.75">
      <c r="A19" s="56"/>
      <c r="B19" s="56"/>
      <c r="C19" s="70"/>
      <c r="D19" s="68" t="s">
        <v>31</v>
      </c>
      <c r="E19" s="59"/>
      <c r="F19" s="60">
        <v>1471.29</v>
      </c>
      <c r="G19" s="61"/>
      <c r="H19" s="61">
        <v>16358.440000000002</v>
      </c>
      <c r="I19" s="61"/>
      <c r="J19" s="61">
        <f t="shared" si="20"/>
        <v>-15008.360000000004</v>
      </c>
      <c r="K19" s="61"/>
      <c r="L19" s="60">
        <v>2821.37</v>
      </c>
      <c r="M19" s="61"/>
      <c r="N19" s="62">
        <v>0.2</v>
      </c>
      <c r="O19" s="63"/>
      <c r="P19" s="145">
        <f t="shared" si="4"/>
        <v>2821.37</v>
      </c>
      <c r="Q19" s="146">
        <v>805.4299999999998</v>
      </c>
      <c r="R19" s="145">
        <f t="shared" si="0"/>
        <v>47.02</v>
      </c>
      <c r="S19" s="145">
        <f t="shared" si="5"/>
        <v>852.4499999999998</v>
      </c>
      <c r="T19" s="146">
        <v>796.55</v>
      </c>
      <c r="U19" s="145">
        <f t="shared" si="6"/>
        <v>46.5</v>
      </c>
      <c r="V19" s="145">
        <f t="shared" si="7"/>
        <v>843.05</v>
      </c>
      <c r="W19" s="64">
        <f t="shared" si="1"/>
        <v>1471.29</v>
      </c>
      <c r="X19" s="115">
        <v>338.84999999999997</v>
      </c>
      <c r="Y19" s="64">
        <f t="shared" si="8"/>
        <v>24.52</v>
      </c>
      <c r="Z19" s="64">
        <f t="shared" si="9"/>
        <v>363.36999999999995</v>
      </c>
      <c r="AA19" s="119">
        <v>335.11</v>
      </c>
      <c r="AB19" s="64">
        <f t="shared" si="10"/>
        <v>24.25</v>
      </c>
      <c r="AC19" s="64">
        <f t="shared" si="11"/>
        <v>359.36</v>
      </c>
      <c r="AD19" s="65">
        <f t="shared" si="2"/>
        <v>16358.440000000002</v>
      </c>
      <c r="AE19" s="123">
        <v>466.58</v>
      </c>
      <c r="AF19" s="65">
        <f t="shared" si="3"/>
        <v>272.64</v>
      </c>
      <c r="AG19" s="65">
        <f t="shared" si="12"/>
        <v>739.22</v>
      </c>
      <c r="AH19" s="127">
        <v>461.44</v>
      </c>
      <c r="AI19" s="65">
        <f t="shared" si="13"/>
        <v>269.64</v>
      </c>
      <c r="AJ19" s="65">
        <f t="shared" si="14"/>
        <v>731.0799999999999</v>
      </c>
      <c r="AK19" s="110">
        <f t="shared" si="15"/>
        <v>-15008.360000000004</v>
      </c>
      <c r="AL19" s="111"/>
      <c r="AM19" s="110">
        <f t="shared" si="16"/>
        <v>-250.14</v>
      </c>
      <c r="AN19" s="111">
        <f t="shared" si="17"/>
        <v>-250.14</v>
      </c>
      <c r="AO19" s="111"/>
      <c r="AP19" s="111">
        <f t="shared" si="18"/>
        <v>-247.39</v>
      </c>
      <c r="AQ19" s="111">
        <f t="shared" si="19"/>
        <v>-247.39</v>
      </c>
    </row>
    <row r="20" spans="1:43" s="98" customFormat="1" ht="13.5" thickBot="1">
      <c r="A20" s="88"/>
      <c r="B20" s="88"/>
      <c r="C20" s="89"/>
      <c r="D20" s="90" t="s">
        <v>32</v>
      </c>
      <c r="E20" s="91"/>
      <c r="F20" s="92">
        <v>716.26</v>
      </c>
      <c r="G20" s="93"/>
      <c r="H20" s="93">
        <v>2064.2299999999996</v>
      </c>
      <c r="I20" s="93"/>
      <c r="J20" s="93">
        <f t="shared" si="20"/>
        <v>-1428.9799999999996</v>
      </c>
      <c r="K20" s="93"/>
      <c r="L20" s="92">
        <v>1351.51</v>
      </c>
      <c r="M20" s="93"/>
      <c r="N20" s="94">
        <v>0.2</v>
      </c>
      <c r="O20" s="95"/>
      <c r="P20" s="147">
        <f aca="true" t="shared" si="21" ref="P20:P26">L20</f>
        <v>1351.51</v>
      </c>
      <c r="Q20" s="148">
        <v>307.58000000000004</v>
      </c>
      <c r="R20" s="147">
        <f aca="true" t="shared" si="22" ref="R20:R26">IF(P20=" "," ",ROUND(+P20*N20/12,2))</f>
        <v>22.53</v>
      </c>
      <c r="S20" s="147">
        <f t="shared" si="5"/>
        <v>330.11</v>
      </c>
      <c r="T20" s="148">
        <v>304.18</v>
      </c>
      <c r="U20" s="147">
        <f t="shared" si="6"/>
        <v>22.28</v>
      </c>
      <c r="V20" s="147">
        <f t="shared" si="7"/>
        <v>326.46000000000004</v>
      </c>
      <c r="W20" s="96">
        <f t="shared" si="1"/>
        <v>716.26</v>
      </c>
      <c r="X20" s="117">
        <v>164.30999999999997</v>
      </c>
      <c r="Y20" s="96">
        <f>IF(W20=" "," ",ROUND(+W20*N20/12,2))</f>
        <v>11.94</v>
      </c>
      <c r="Z20" s="96">
        <f t="shared" si="9"/>
        <v>176.24999999999997</v>
      </c>
      <c r="AA20" s="121">
        <v>162.52</v>
      </c>
      <c r="AB20" s="96">
        <f t="shared" si="10"/>
        <v>11.81</v>
      </c>
      <c r="AC20" s="96">
        <f t="shared" si="11"/>
        <v>174.33</v>
      </c>
      <c r="AD20" s="97">
        <f t="shared" si="2"/>
        <v>2064.2299999999996</v>
      </c>
      <c r="AE20" s="125">
        <v>143.27</v>
      </c>
      <c r="AF20" s="97">
        <f t="shared" si="3"/>
        <v>34.4</v>
      </c>
      <c r="AG20" s="97">
        <f t="shared" si="12"/>
        <v>177.67000000000002</v>
      </c>
      <c r="AH20" s="129">
        <v>141.66</v>
      </c>
      <c r="AI20" s="97">
        <f t="shared" si="13"/>
        <v>34.02</v>
      </c>
      <c r="AJ20" s="97">
        <f t="shared" si="14"/>
        <v>175.68</v>
      </c>
      <c r="AK20" s="112">
        <f t="shared" si="15"/>
        <v>-1428.9799999999996</v>
      </c>
      <c r="AL20" s="112"/>
      <c r="AM20" s="112">
        <f t="shared" si="16"/>
        <v>-23.82</v>
      </c>
      <c r="AN20" s="112">
        <f t="shared" si="17"/>
        <v>-23.82</v>
      </c>
      <c r="AO20" s="112"/>
      <c r="AP20" s="112">
        <f t="shared" si="18"/>
        <v>-23.56</v>
      </c>
      <c r="AQ20" s="112">
        <f t="shared" si="19"/>
        <v>-23.56</v>
      </c>
    </row>
    <row r="21" spans="1:43" s="79" customFormat="1" ht="12.75">
      <c r="A21" s="71" t="s">
        <v>75</v>
      </c>
      <c r="B21" s="71"/>
      <c r="C21" s="72" t="s">
        <v>18</v>
      </c>
      <c r="D21" s="73" t="s">
        <v>21</v>
      </c>
      <c r="E21" s="53"/>
      <c r="F21" s="51">
        <v>1576.7800000000002</v>
      </c>
      <c r="G21" s="74"/>
      <c r="H21" s="74">
        <v>2879.830000000006</v>
      </c>
      <c r="I21" s="74"/>
      <c r="J21" s="74">
        <f t="shared" si="20"/>
        <v>-2357.600000000006</v>
      </c>
      <c r="K21" s="74"/>
      <c r="L21" s="51">
        <v>2099.01</v>
      </c>
      <c r="M21" s="74"/>
      <c r="N21" s="75">
        <v>0.2</v>
      </c>
      <c r="O21" s="76"/>
      <c r="P21" s="143">
        <f t="shared" si="21"/>
        <v>2099.01</v>
      </c>
      <c r="Q21" s="144">
        <v>534.6300000000001</v>
      </c>
      <c r="R21" s="143">
        <f t="shared" si="22"/>
        <v>34.98</v>
      </c>
      <c r="S21" s="143">
        <f>Q21+R21</f>
        <v>569.6100000000001</v>
      </c>
      <c r="T21" s="144">
        <v>528.7700000000001</v>
      </c>
      <c r="U21" s="143">
        <f>ROUND(R21*$R$1,2)</f>
        <v>34.6</v>
      </c>
      <c r="V21" s="143">
        <f>T21+U21</f>
        <v>563.3700000000001</v>
      </c>
      <c r="W21" s="77">
        <f t="shared" si="1"/>
        <v>1576.7800000000002</v>
      </c>
      <c r="X21" s="116">
        <v>421.8699999999999</v>
      </c>
      <c r="Y21" s="77">
        <f>IF(W21=" "," ",ROUND(+W21*N21/12,2))</f>
        <v>26.28</v>
      </c>
      <c r="Z21" s="77">
        <f>X21+Y21</f>
        <v>448.14999999999986</v>
      </c>
      <c r="AA21" s="120">
        <v>417.2200000000001</v>
      </c>
      <c r="AB21" s="77">
        <f>ROUND(Y21*$R$1,2)</f>
        <v>25.99</v>
      </c>
      <c r="AC21" s="77">
        <f>AA21+AB21</f>
        <v>443.2100000000001</v>
      </c>
      <c r="AD21" s="78">
        <f t="shared" si="2"/>
        <v>2879.830000000006</v>
      </c>
      <c r="AE21" s="124">
        <v>112.76</v>
      </c>
      <c r="AF21" s="78">
        <f aca="true" t="shared" si="23" ref="AF21:AF32">IF(AD21=" "," ",ROUND(+AD21*N21/12,2))</f>
        <v>48</v>
      </c>
      <c r="AG21" s="78">
        <f>AE21+AF21</f>
        <v>160.76</v>
      </c>
      <c r="AH21" s="128">
        <v>111.51</v>
      </c>
      <c r="AI21" s="78">
        <f>ROUND(AF21*$R$1,2)</f>
        <v>47.47</v>
      </c>
      <c r="AJ21" s="78">
        <f>AH21+AI21</f>
        <v>158.98000000000002</v>
      </c>
      <c r="AK21" s="110">
        <f t="shared" si="15"/>
        <v>-2357.600000000006</v>
      </c>
      <c r="AL21" s="110"/>
      <c r="AM21" s="110">
        <f t="shared" si="16"/>
        <v>-39.29</v>
      </c>
      <c r="AN21" s="110">
        <f>AL21+AM21</f>
        <v>-39.29</v>
      </c>
      <c r="AO21" s="110"/>
      <c r="AP21" s="110">
        <f>ROUND(AM21*$R$1,2)</f>
        <v>-38.86</v>
      </c>
      <c r="AQ21" s="110">
        <f>AO21+AP21</f>
        <v>-38.86</v>
      </c>
    </row>
    <row r="22" spans="1:43" s="66" customFormat="1" ht="12.75">
      <c r="A22" s="56"/>
      <c r="B22" s="56"/>
      <c r="C22" s="57"/>
      <c r="D22" s="58" t="s">
        <v>22</v>
      </c>
      <c r="E22" s="59"/>
      <c r="F22" s="60">
        <v>1387.35</v>
      </c>
      <c r="G22" s="61"/>
      <c r="H22" s="61">
        <v>9986.730000000003</v>
      </c>
      <c r="I22" s="61"/>
      <c r="J22" s="61">
        <f t="shared" si="20"/>
        <v>-6147.480000000003</v>
      </c>
      <c r="K22" s="61"/>
      <c r="L22" s="60">
        <v>5226.6</v>
      </c>
      <c r="M22" s="61"/>
      <c r="N22" s="62">
        <v>0.2</v>
      </c>
      <c r="O22" s="63"/>
      <c r="P22" s="145">
        <f t="shared" si="21"/>
        <v>5226.6</v>
      </c>
      <c r="Q22" s="146">
        <v>913.0800000000002</v>
      </c>
      <c r="R22" s="145">
        <f t="shared" si="22"/>
        <v>87.11</v>
      </c>
      <c r="S22" s="145">
        <f aca="true" t="shared" si="24" ref="S22:S32">Q22+R22</f>
        <v>1000.1900000000002</v>
      </c>
      <c r="T22" s="146">
        <v>903.02</v>
      </c>
      <c r="U22" s="145">
        <f aca="true" t="shared" si="25" ref="U22:U32">ROUND(R22*$R$1,2)</f>
        <v>86.15</v>
      </c>
      <c r="V22" s="145">
        <f aca="true" t="shared" si="26" ref="V22:V32">T22+U22</f>
        <v>989.17</v>
      </c>
      <c r="W22" s="64">
        <f t="shared" si="1"/>
        <v>1387.35</v>
      </c>
      <c r="X22" s="115">
        <v>353.34000000000003</v>
      </c>
      <c r="Y22" s="64">
        <f aca="true" t="shared" si="27" ref="Y22:Y31">IF(W22=" "," ",ROUND(+W22*N22/12,2))</f>
        <v>23.12</v>
      </c>
      <c r="Z22" s="64">
        <f aca="true" t="shared" si="28" ref="Z22:Z32">X22+Y22</f>
        <v>376.46000000000004</v>
      </c>
      <c r="AA22" s="119">
        <v>349.50000000000006</v>
      </c>
      <c r="AB22" s="64">
        <f aca="true" t="shared" si="29" ref="AB22:AB32">ROUND(Y22*$R$1,2)</f>
        <v>22.87</v>
      </c>
      <c r="AC22" s="64">
        <f aca="true" t="shared" si="30" ref="AC22:AC32">AA22+AB22</f>
        <v>372.37000000000006</v>
      </c>
      <c r="AD22" s="65">
        <f t="shared" si="2"/>
        <v>9986.730000000003</v>
      </c>
      <c r="AE22" s="123">
        <v>559.74</v>
      </c>
      <c r="AF22" s="65">
        <f t="shared" si="23"/>
        <v>166.45</v>
      </c>
      <c r="AG22" s="65">
        <f aca="true" t="shared" si="31" ref="AG22:AG32">AE22+AF22</f>
        <v>726.19</v>
      </c>
      <c r="AH22" s="127">
        <v>553.6</v>
      </c>
      <c r="AI22" s="65">
        <f aca="true" t="shared" si="32" ref="AI22:AI32">ROUND(AF22*$R$1,2)</f>
        <v>164.62</v>
      </c>
      <c r="AJ22" s="65">
        <f aca="true" t="shared" si="33" ref="AJ22:AJ32">AH22+AI22</f>
        <v>718.22</v>
      </c>
      <c r="AK22" s="110">
        <f t="shared" si="15"/>
        <v>-6147.480000000003</v>
      </c>
      <c r="AL22" s="111"/>
      <c r="AM22" s="110">
        <f t="shared" si="16"/>
        <v>-102.46</v>
      </c>
      <c r="AN22" s="111">
        <f aca="true" t="shared" si="34" ref="AN22:AN32">AL22+AM22</f>
        <v>-102.46</v>
      </c>
      <c r="AO22" s="111"/>
      <c r="AP22" s="111">
        <f aca="true" t="shared" si="35" ref="AP22:AP32">ROUND(AM22*$R$1,2)</f>
        <v>-101.33</v>
      </c>
      <c r="AQ22" s="111">
        <f aca="true" t="shared" si="36" ref="AQ22:AQ32">AO22+AP22</f>
        <v>-101.33</v>
      </c>
    </row>
    <row r="23" spans="1:43" s="66" customFormat="1" ht="12.75">
      <c r="A23" s="56"/>
      <c r="B23" s="56"/>
      <c r="C23" s="57" t="s">
        <v>19</v>
      </c>
      <c r="D23" s="58" t="s">
        <v>23</v>
      </c>
      <c r="E23" s="59"/>
      <c r="F23" s="60">
        <v>1567.77</v>
      </c>
      <c r="G23" s="61"/>
      <c r="H23" s="61">
        <v>2511.5500000000025</v>
      </c>
      <c r="I23" s="61"/>
      <c r="J23" s="61">
        <f t="shared" si="20"/>
        <v>-2345.7300000000023</v>
      </c>
      <c r="K23" s="61"/>
      <c r="L23" s="60">
        <v>1733.59</v>
      </c>
      <c r="M23" s="61"/>
      <c r="N23" s="62">
        <v>0.2</v>
      </c>
      <c r="O23" s="63"/>
      <c r="P23" s="145">
        <f t="shared" si="21"/>
        <v>1733.59</v>
      </c>
      <c r="Q23" s="146">
        <v>520.7699999999999</v>
      </c>
      <c r="R23" s="145">
        <f t="shared" si="22"/>
        <v>28.89</v>
      </c>
      <c r="S23" s="145">
        <f t="shared" si="24"/>
        <v>549.6599999999999</v>
      </c>
      <c r="T23" s="146">
        <v>515.0099999999999</v>
      </c>
      <c r="U23" s="145">
        <f t="shared" si="25"/>
        <v>28.57</v>
      </c>
      <c r="V23" s="145">
        <f t="shared" si="26"/>
        <v>543.5799999999999</v>
      </c>
      <c r="W23" s="64">
        <f t="shared" si="1"/>
        <v>1567.77</v>
      </c>
      <c r="X23" s="115">
        <v>451.28</v>
      </c>
      <c r="Y23" s="64">
        <f t="shared" si="27"/>
        <v>26.13</v>
      </c>
      <c r="Z23" s="64">
        <f t="shared" si="28"/>
        <v>477.40999999999997</v>
      </c>
      <c r="AA23" s="119">
        <v>446.2799999999998</v>
      </c>
      <c r="AB23" s="64">
        <f t="shared" si="29"/>
        <v>25.84</v>
      </c>
      <c r="AC23" s="64">
        <f t="shared" si="30"/>
        <v>472.1199999999998</v>
      </c>
      <c r="AD23" s="65">
        <f t="shared" si="2"/>
        <v>2511.5500000000025</v>
      </c>
      <c r="AE23" s="123">
        <v>69.48999999999998</v>
      </c>
      <c r="AF23" s="65">
        <f t="shared" si="23"/>
        <v>41.86</v>
      </c>
      <c r="AG23" s="65">
        <f t="shared" si="31"/>
        <v>111.34999999999998</v>
      </c>
      <c r="AH23" s="127">
        <v>68.73</v>
      </c>
      <c r="AI23" s="65">
        <f t="shared" si="32"/>
        <v>41.4</v>
      </c>
      <c r="AJ23" s="65">
        <f t="shared" si="33"/>
        <v>110.13</v>
      </c>
      <c r="AK23" s="110">
        <f t="shared" si="15"/>
        <v>-2345.7300000000023</v>
      </c>
      <c r="AL23" s="111"/>
      <c r="AM23" s="110">
        <f t="shared" si="16"/>
        <v>-39.1</v>
      </c>
      <c r="AN23" s="111">
        <f t="shared" si="34"/>
        <v>-39.1</v>
      </c>
      <c r="AO23" s="111"/>
      <c r="AP23" s="111">
        <f t="shared" si="35"/>
        <v>-38.67</v>
      </c>
      <c r="AQ23" s="111">
        <f t="shared" si="36"/>
        <v>-38.67</v>
      </c>
    </row>
    <row r="24" spans="1:43" s="66" customFormat="1" ht="12.75">
      <c r="A24" s="56"/>
      <c r="B24" s="56"/>
      <c r="C24" s="57" t="s">
        <v>20</v>
      </c>
      <c r="D24" s="67" t="s">
        <v>24</v>
      </c>
      <c r="E24" s="59"/>
      <c r="F24" s="60">
        <v>13243.8</v>
      </c>
      <c r="G24" s="61"/>
      <c r="H24" s="61">
        <v>-7012.369999999993</v>
      </c>
      <c r="I24" s="61"/>
      <c r="J24" s="61">
        <f t="shared" si="20"/>
        <v>41128.20999999999</v>
      </c>
      <c r="K24" s="61"/>
      <c r="L24" s="60">
        <v>47359.64</v>
      </c>
      <c r="M24" s="61"/>
      <c r="N24" s="62">
        <v>0.2</v>
      </c>
      <c r="O24" s="63"/>
      <c r="P24" s="145">
        <f t="shared" si="21"/>
        <v>47359.64</v>
      </c>
      <c r="Q24" s="146">
        <v>7398.64</v>
      </c>
      <c r="R24" s="145">
        <f t="shared" si="22"/>
        <v>789.33</v>
      </c>
      <c r="S24" s="145">
        <f t="shared" si="24"/>
        <v>8187.97</v>
      </c>
      <c r="T24" s="146">
        <v>7317.27</v>
      </c>
      <c r="U24" s="145">
        <f t="shared" si="25"/>
        <v>780.65</v>
      </c>
      <c r="V24" s="145">
        <f t="shared" si="26"/>
        <v>8097.92</v>
      </c>
      <c r="W24" s="64">
        <f t="shared" si="1"/>
        <v>13243.8</v>
      </c>
      <c r="X24" s="115">
        <v>3309.89</v>
      </c>
      <c r="Y24" s="64">
        <f t="shared" si="27"/>
        <v>220.73</v>
      </c>
      <c r="Z24" s="64">
        <f t="shared" si="28"/>
        <v>3530.62</v>
      </c>
      <c r="AA24" s="119">
        <v>3273.460000000001</v>
      </c>
      <c r="AB24" s="64">
        <f t="shared" si="29"/>
        <v>218.3</v>
      </c>
      <c r="AC24" s="64">
        <f t="shared" si="30"/>
        <v>3491.760000000001</v>
      </c>
      <c r="AD24" s="65">
        <f t="shared" si="2"/>
        <v>-7012.369999999993</v>
      </c>
      <c r="AE24" s="123">
        <v>4088.750000000001</v>
      </c>
      <c r="AF24" s="65">
        <f t="shared" si="23"/>
        <v>-116.87</v>
      </c>
      <c r="AG24" s="65">
        <f t="shared" si="31"/>
        <v>3971.880000000001</v>
      </c>
      <c r="AH24" s="127">
        <v>4043.79</v>
      </c>
      <c r="AI24" s="65">
        <f t="shared" si="32"/>
        <v>-115.58</v>
      </c>
      <c r="AJ24" s="65">
        <f t="shared" si="33"/>
        <v>3928.21</v>
      </c>
      <c r="AK24" s="110">
        <f t="shared" si="15"/>
        <v>41128.20999999999</v>
      </c>
      <c r="AL24" s="111"/>
      <c r="AM24" s="110">
        <f t="shared" si="16"/>
        <v>685.47</v>
      </c>
      <c r="AN24" s="111">
        <f t="shared" si="34"/>
        <v>685.47</v>
      </c>
      <c r="AO24" s="111"/>
      <c r="AP24" s="111">
        <f t="shared" si="35"/>
        <v>677.93</v>
      </c>
      <c r="AQ24" s="111">
        <f t="shared" si="36"/>
        <v>677.93</v>
      </c>
    </row>
    <row r="25" spans="1:43" s="66" customFormat="1" ht="12.75">
      <c r="A25" s="56"/>
      <c r="B25" s="56"/>
      <c r="C25" s="68"/>
      <c r="D25" s="68" t="s">
        <v>25</v>
      </c>
      <c r="E25" s="59"/>
      <c r="F25" s="60">
        <v>3209.73</v>
      </c>
      <c r="G25" s="61"/>
      <c r="H25" s="61">
        <v>22598.549999999977</v>
      </c>
      <c r="I25" s="61"/>
      <c r="J25" s="61">
        <f t="shared" si="20"/>
        <v>-14495.549999999977</v>
      </c>
      <c r="K25" s="61"/>
      <c r="L25" s="60">
        <v>11312.73</v>
      </c>
      <c r="M25" s="61"/>
      <c r="N25" s="62">
        <v>0.2</v>
      </c>
      <c r="O25" s="63"/>
      <c r="P25" s="145">
        <f t="shared" si="21"/>
        <v>11312.73</v>
      </c>
      <c r="Q25" s="146">
        <v>1881.5099999999998</v>
      </c>
      <c r="R25" s="145">
        <f t="shared" si="22"/>
        <v>188.55</v>
      </c>
      <c r="S25" s="145">
        <f t="shared" si="24"/>
        <v>2070.06</v>
      </c>
      <c r="T25" s="146">
        <v>1860.8300000000004</v>
      </c>
      <c r="U25" s="145">
        <f t="shared" si="25"/>
        <v>186.48</v>
      </c>
      <c r="V25" s="145">
        <f t="shared" si="26"/>
        <v>2047.3100000000004</v>
      </c>
      <c r="W25" s="64">
        <f t="shared" si="1"/>
        <v>3209.73</v>
      </c>
      <c r="X25" s="115">
        <v>807.8</v>
      </c>
      <c r="Y25" s="64">
        <f t="shared" si="27"/>
        <v>53.5</v>
      </c>
      <c r="Z25" s="64">
        <f t="shared" si="28"/>
        <v>861.3</v>
      </c>
      <c r="AA25" s="119">
        <v>798.8999999999996</v>
      </c>
      <c r="AB25" s="64">
        <f t="shared" si="29"/>
        <v>52.91</v>
      </c>
      <c r="AC25" s="64">
        <f t="shared" si="30"/>
        <v>851.8099999999996</v>
      </c>
      <c r="AD25" s="65">
        <f t="shared" si="2"/>
        <v>22598.549999999977</v>
      </c>
      <c r="AE25" s="123">
        <v>1073.75</v>
      </c>
      <c r="AF25" s="65">
        <f t="shared" si="23"/>
        <v>376.64</v>
      </c>
      <c r="AG25" s="65">
        <f t="shared" si="31"/>
        <v>1450.3899999999999</v>
      </c>
      <c r="AH25" s="127">
        <v>1061.9299999999998</v>
      </c>
      <c r="AI25" s="65">
        <f t="shared" si="32"/>
        <v>372.5</v>
      </c>
      <c r="AJ25" s="65">
        <f t="shared" si="33"/>
        <v>1434.4299999999998</v>
      </c>
      <c r="AK25" s="110">
        <f t="shared" si="15"/>
        <v>-14495.549999999977</v>
      </c>
      <c r="AL25" s="111"/>
      <c r="AM25" s="110">
        <f t="shared" si="16"/>
        <v>-241.59</v>
      </c>
      <c r="AN25" s="111">
        <f t="shared" si="34"/>
        <v>-241.59</v>
      </c>
      <c r="AO25" s="111"/>
      <c r="AP25" s="111">
        <f t="shared" si="35"/>
        <v>-238.93</v>
      </c>
      <c r="AQ25" s="111">
        <f t="shared" si="36"/>
        <v>-238.93</v>
      </c>
    </row>
    <row r="26" spans="1:43" s="66" customFormat="1" ht="12.75">
      <c r="A26" s="56"/>
      <c r="B26" s="56"/>
      <c r="C26" s="68"/>
      <c r="D26" s="68" t="s">
        <v>26</v>
      </c>
      <c r="E26" s="59"/>
      <c r="F26" s="60">
        <v>221.45</v>
      </c>
      <c r="G26" s="61"/>
      <c r="H26" s="61">
        <v>-6507.629999999998</v>
      </c>
      <c r="I26" s="61"/>
      <c r="J26" s="61">
        <f t="shared" si="20"/>
        <v>6557.779999999999</v>
      </c>
      <c r="K26" s="61"/>
      <c r="L26" s="60">
        <v>271.6</v>
      </c>
      <c r="M26" s="61"/>
      <c r="N26" s="62">
        <v>0.2</v>
      </c>
      <c r="O26" s="63"/>
      <c r="P26" s="145">
        <f t="shared" si="21"/>
        <v>271.6</v>
      </c>
      <c r="Q26" s="146">
        <v>-44.00999999999999</v>
      </c>
      <c r="R26" s="145">
        <f t="shared" si="22"/>
        <v>4.53</v>
      </c>
      <c r="S26" s="145">
        <f t="shared" si="24"/>
        <v>-39.47999999999999</v>
      </c>
      <c r="T26" s="146">
        <v>-43.53999999999998</v>
      </c>
      <c r="U26" s="145">
        <f t="shared" si="25"/>
        <v>4.48</v>
      </c>
      <c r="V26" s="145">
        <f t="shared" si="26"/>
        <v>-39.059999999999974</v>
      </c>
      <c r="W26" s="64">
        <f t="shared" si="1"/>
        <v>221.45</v>
      </c>
      <c r="X26" s="115">
        <v>57.16999999999999</v>
      </c>
      <c r="Y26" s="64">
        <f t="shared" si="27"/>
        <v>3.69</v>
      </c>
      <c r="Z26" s="64">
        <f t="shared" si="28"/>
        <v>60.859999999999985</v>
      </c>
      <c r="AA26" s="119">
        <v>56.539999999999985</v>
      </c>
      <c r="AB26" s="64">
        <f t="shared" si="29"/>
        <v>3.65</v>
      </c>
      <c r="AC26" s="64">
        <f t="shared" si="30"/>
        <v>60.18999999999998</v>
      </c>
      <c r="AD26" s="65">
        <f t="shared" si="2"/>
        <v>-6507.629999999998</v>
      </c>
      <c r="AE26" s="123">
        <v>-101.17999999999999</v>
      </c>
      <c r="AF26" s="65">
        <f t="shared" si="23"/>
        <v>-108.46</v>
      </c>
      <c r="AG26" s="65">
        <f t="shared" si="31"/>
        <v>-209.64</v>
      </c>
      <c r="AH26" s="127">
        <v>-100.07</v>
      </c>
      <c r="AI26" s="65">
        <f t="shared" si="32"/>
        <v>-107.27</v>
      </c>
      <c r="AJ26" s="65">
        <f t="shared" si="33"/>
        <v>-207.33999999999997</v>
      </c>
      <c r="AK26" s="110">
        <f t="shared" si="15"/>
        <v>6557.779999999999</v>
      </c>
      <c r="AL26" s="111"/>
      <c r="AM26" s="110">
        <f t="shared" si="16"/>
        <v>109.3</v>
      </c>
      <c r="AN26" s="111">
        <f t="shared" si="34"/>
        <v>109.3</v>
      </c>
      <c r="AO26" s="111"/>
      <c r="AP26" s="111">
        <f t="shared" si="35"/>
        <v>108.1</v>
      </c>
      <c r="AQ26" s="111">
        <f t="shared" si="36"/>
        <v>108.1</v>
      </c>
    </row>
    <row r="27" spans="1:43" s="66" customFormat="1" ht="12.75">
      <c r="A27" s="56"/>
      <c r="B27" s="56"/>
      <c r="C27" s="68"/>
      <c r="D27" s="68" t="s">
        <v>27</v>
      </c>
      <c r="E27" s="59"/>
      <c r="F27" s="60">
        <v>16177.089999999997</v>
      </c>
      <c r="G27" s="61"/>
      <c r="H27" s="61">
        <v>-3622.589999999982</v>
      </c>
      <c r="I27" s="61"/>
      <c r="J27" s="61">
        <f t="shared" si="20"/>
        <v>13573.149999999987</v>
      </c>
      <c r="K27" s="61"/>
      <c r="L27" s="60">
        <v>26127.65</v>
      </c>
      <c r="M27" s="61"/>
      <c r="N27" s="62">
        <v>0.2</v>
      </c>
      <c r="O27" s="63"/>
      <c r="P27" s="145">
        <f>L27</f>
        <v>26127.65</v>
      </c>
      <c r="Q27" s="146">
        <v>5212.7</v>
      </c>
      <c r="R27" s="145">
        <f>IF(P27=" "," ",ROUND(+P27*N27/12,2))</f>
        <v>435.46</v>
      </c>
      <c r="S27" s="145">
        <f t="shared" si="24"/>
        <v>5648.16</v>
      </c>
      <c r="T27" s="146">
        <v>5155.349999999999</v>
      </c>
      <c r="U27" s="145">
        <f t="shared" si="25"/>
        <v>430.67</v>
      </c>
      <c r="V27" s="145">
        <f t="shared" si="26"/>
        <v>5586.0199999999995</v>
      </c>
      <c r="W27" s="64">
        <f t="shared" si="1"/>
        <v>16177.089999999997</v>
      </c>
      <c r="X27" s="115">
        <v>4566.8099999999995</v>
      </c>
      <c r="Y27" s="64">
        <f t="shared" si="27"/>
        <v>269.62</v>
      </c>
      <c r="Z27" s="64">
        <f t="shared" si="28"/>
        <v>4836.429999999999</v>
      </c>
      <c r="AA27" s="119">
        <v>4516.51</v>
      </c>
      <c r="AB27" s="64">
        <f t="shared" si="29"/>
        <v>266.65</v>
      </c>
      <c r="AC27" s="64">
        <f t="shared" si="30"/>
        <v>4783.16</v>
      </c>
      <c r="AD27" s="65">
        <f t="shared" si="2"/>
        <v>-3622.589999999982</v>
      </c>
      <c r="AE27" s="123">
        <v>645.93</v>
      </c>
      <c r="AF27" s="65">
        <f t="shared" si="23"/>
        <v>-60.38</v>
      </c>
      <c r="AG27" s="65">
        <f t="shared" si="31"/>
        <v>585.55</v>
      </c>
      <c r="AH27" s="127">
        <v>638.8299999999999</v>
      </c>
      <c r="AI27" s="65">
        <f t="shared" si="32"/>
        <v>-59.72</v>
      </c>
      <c r="AJ27" s="65">
        <f t="shared" si="33"/>
        <v>579.1099999999999</v>
      </c>
      <c r="AK27" s="110">
        <f t="shared" si="15"/>
        <v>13573.149999999987</v>
      </c>
      <c r="AL27" s="111"/>
      <c r="AM27" s="110">
        <f t="shared" si="16"/>
        <v>226.22</v>
      </c>
      <c r="AN27" s="111">
        <f t="shared" si="34"/>
        <v>226.22</v>
      </c>
      <c r="AO27" s="111"/>
      <c r="AP27" s="111">
        <f t="shared" si="35"/>
        <v>223.73</v>
      </c>
      <c r="AQ27" s="111">
        <f t="shared" si="36"/>
        <v>223.73</v>
      </c>
    </row>
    <row r="28" spans="1:43" s="66" customFormat="1" ht="12.75">
      <c r="A28" s="56"/>
      <c r="B28" s="56"/>
      <c r="C28" s="68"/>
      <c r="D28" s="68" t="s">
        <v>28</v>
      </c>
      <c r="E28" s="59"/>
      <c r="F28" s="60">
        <v>810.52</v>
      </c>
      <c r="G28" s="61"/>
      <c r="H28" s="61">
        <v>7657.390000000012</v>
      </c>
      <c r="I28" s="61"/>
      <c r="J28" s="61">
        <f t="shared" si="20"/>
        <v>10698.389999999987</v>
      </c>
      <c r="K28" s="61"/>
      <c r="L28" s="60">
        <v>19166.3</v>
      </c>
      <c r="M28" s="61"/>
      <c r="N28" s="62">
        <v>0.2</v>
      </c>
      <c r="O28" s="63"/>
      <c r="P28" s="145">
        <f>L28</f>
        <v>19166.3</v>
      </c>
      <c r="Q28" s="146">
        <v>1613.67</v>
      </c>
      <c r="R28" s="145">
        <f>IF(P28=" "," ",ROUND(+P28*N28/12,2))</f>
        <v>319.44</v>
      </c>
      <c r="S28" s="145">
        <f t="shared" si="24"/>
        <v>1933.1100000000001</v>
      </c>
      <c r="T28" s="146">
        <v>1595.9199999999998</v>
      </c>
      <c r="U28" s="145">
        <f t="shared" si="25"/>
        <v>315.93</v>
      </c>
      <c r="V28" s="145">
        <f t="shared" si="26"/>
        <v>1911.85</v>
      </c>
      <c r="W28" s="64">
        <f t="shared" si="1"/>
        <v>810.52</v>
      </c>
      <c r="X28" s="115">
        <v>202.2</v>
      </c>
      <c r="Y28" s="64">
        <f t="shared" si="27"/>
        <v>13.51</v>
      </c>
      <c r="Z28" s="64">
        <f t="shared" si="28"/>
        <v>215.70999999999998</v>
      </c>
      <c r="AA28" s="119">
        <v>199.96000000000004</v>
      </c>
      <c r="AB28" s="64">
        <f t="shared" si="29"/>
        <v>13.36</v>
      </c>
      <c r="AC28" s="64">
        <f t="shared" si="30"/>
        <v>213.32000000000005</v>
      </c>
      <c r="AD28" s="65">
        <f t="shared" si="2"/>
        <v>7657.390000000012</v>
      </c>
      <c r="AE28" s="123">
        <v>1411.4699999999998</v>
      </c>
      <c r="AF28" s="65">
        <f t="shared" si="23"/>
        <v>127.62</v>
      </c>
      <c r="AG28" s="65">
        <f t="shared" si="31"/>
        <v>1539.0899999999997</v>
      </c>
      <c r="AH28" s="127">
        <v>1395.94</v>
      </c>
      <c r="AI28" s="65">
        <f t="shared" si="32"/>
        <v>126.22</v>
      </c>
      <c r="AJ28" s="65">
        <f t="shared" si="33"/>
        <v>1522.16</v>
      </c>
      <c r="AK28" s="110">
        <f t="shared" si="15"/>
        <v>10698.389999999987</v>
      </c>
      <c r="AL28" s="111"/>
      <c r="AM28" s="110">
        <f t="shared" si="16"/>
        <v>178.31</v>
      </c>
      <c r="AN28" s="111">
        <f t="shared" si="34"/>
        <v>178.31</v>
      </c>
      <c r="AO28" s="111"/>
      <c r="AP28" s="111">
        <f t="shared" si="35"/>
        <v>176.35</v>
      </c>
      <c r="AQ28" s="111">
        <f t="shared" si="36"/>
        <v>176.35</v>
      </c>
    </row>
    <row r="29" spans="1:43" s="66" customFormat="1" ht="12.75">
      <c r="A29" s="56"/>
      <c r="B29" s="56"/>
      <c r="C29" s="68"/>
      <c r="D29" s="69" t="s">
        <v>29</v>
      </c>
      <c r="E29" s="59"/>
      <c r="F29" s="60">
        <v>21323.18</v>
      </c>
      <c r="G29" s="61"/>
      <c r="H29" s="61">
        <v>-12841.630000000001</v>
      </c>
      <c r="I29" s="61"/>
      <c r="J29" s="61">
        <f t="shared" si="20"/>
        <v>28270.060000000005</v>
      </c>
      <c r="K29" s="61"/>
      <c r="L29" s="60">
        <v>36751.61</v>
      </c>
      <c r="M29" s="61"/>
      <c r="N29" s="62">
        <v>0.2</v>
      </c>
      <c r="O29" s="63"/>
      <c r="P29" s="145">
        <f>L29</f>
        <v>36751.61</v>
      </c>
      <c r="Q29" s="146">
        <v>6638.32</v>
      </c>
      <c r="R29" s="145">
        <f>IF(P29=" "," ",ROUND(+P29*N29/12,2))</f>
        <v>612.53</v>
      </c>
      <c r="S29" s="145">
        <f t="shared" si="24"/>
        <v>7250.849999999999</v>
      </c>
      <c r="T29" s="146">
        <v>6565.31</v>
      </c>
      <c r="U29" s="145">
        <f t="shared" si="25"/>
        <v>605.79</v>
      </c>
      <c r="V29" s="145">
        <f t="shared" si="26"/>
        <v>7171.1</v>
      </c>
      <c r="W29" s="64">
        <f t="shared" si="1"/>
        <v>21323.18</v>
      </c>
      <c r="X29" s="115">
        <v>5242.17</v>
      </c>
      <c r="Y29" s="64">
        <f t="shared" si="27"/>
        <v>355.39</v>
      </c>
      <c r="Z29" s="64">
        <f t="shared" si="28"/>
        <v>5597.56</v>
      </c>
      <c r="AA29" s="119">
        <v>5184.499999999998</v>
      </c>
      <c r="AB29" s="64">
        <f t="shared" si="29"/>
        <v>351.48</v>
      </c>
      <c r="AC29" s="64">
        <f t="shared" si="30"/>
        <v>5535.979999999998</v>
      </c>
      <c r="AD29" s="65">
        <f t="shared" si="2"/>
        <v>-12841.630000000001</v>
      </c>
      <c r="AE29" s="123">
        <v>1396.21</v>
      </c>
      <c r="AF29" s="65">
        <f>IF(AD29=" "," ",ROUND(+AD29*N29/12,2))</f>
        <v>-214.03</v>
      </c>
      <c r="AG29" s="65">
        <f t="shared" si="31"/>
        <v>1182.18</v>
      </c>
      <c r="AH29" s="127">
        <v>1380.86</v>
      </c>
      <c r="AI29" s="65">
        <f t="shared" si="32"/>
        <v>-211.68</v>
      </c>
      <c r="AJ29" s="65">
        <f t="shared" si="33"/>
        <v>1169.1799999999998</v>
      </c>
      <c r="AK29" s="110">
        <f t="shared" si="15"/>
        <v>28270.060000000005</v>
      </c>
      <c r="AL29" s="111"/>
      <c r="AM29" s="110">
        <f t="shared" si="16"/>
        <v>471.17</v>
      </c>
      <c r="AN29" s="111">
        <f t="shared" si="34"/>
        <v>471.17</v>
      </c>
      <c r="AO29" s="111"/>
      <c r="AP29" s="111">
        <f t="shared" si="35"/>
        <v>465.99</v>
      </c>
      <c r="AQ29" s="111">
        <f t="shared" si="36"/>
        <v>465.99</v>
      </c>
    </row>
    <row r="30" spans="1:43" s="66" customFormat="1" ht="12.75">
      <c r="A30" s="56"/>
      <c r="B30" s="56"/>
      <c r="C30" s="70"/>
      <c r="D30" s="68" t="s">
        <v>30</v>
      </c>
      <c r="E30" s="59"/>
      <c r="F30" s="60">
        <v>6210.72</v>
      </c>
      <c r="G30" s="61"/>
      <c r="H30" s="61">
        <v>5723.0500000000075</v>
      </c>
      <c r="I30" s="61"/>
      <c r="J30" s="61">
        <f t="shared" si="20"/>
        <v>-2612.1000000000076</v>
      </c>
      <c r="K30" s="61"/>
      <c r="L30" s="60">
        <v>9321.67</v>
      </c>
      <c r="M30" s="61"/>
      <c r="N30" s="62">
        <v>0.2</v>
      </c>
      <c r="O30" s="63"/>
      <c r="P30" s="145">
        <f>L30</f>
        <v>9321.67</v>
      </c>
      <c r="Q30" s="146">
        <v>2098.02</v>
      </c>
      <c r="R30" s="145">
        <f>IF(P30=" "," ",ROUND(+P30*N30/12,2))</f>
        <v>155.36</v>
      </c>
      <c r="S30" s="145">
        <f t="shared" si="24"/>
        <v>2253.38</v>
      </c>
      <c r="T30" s="146">
        <v>2074.92</v>
      </c>
      <c r="U30" s="145">
        <f t="shared" si="25"/>
        <v>153.65</v>
      </c>
      <c r="V30" s="145">
        <f t="shared" si="26"/>
        <v>2228.57</v>
      </c>
      <c r="W30" s="64">
        <f t="shared" si="1"/>
        <v>6210.72</v>
      </c>
      <c r="X30" s="115">
        <v>1550.4</v>
      </c>
      <c r="Y30" s="64">
        <f t="shared" si="27"/>
        <v>103.51</v>
      </c>
      <c r="Z30" s="64">
        <f t="shared" si="28"/>
        <v>1653.91</v>
      </c>
      <c r="AA30" s="119">
        <v>1533.3199999999997</v>
      </c>
      <c r="AB30" s="64">
        <f t="shared" si="29"/>
        <v>102.37</v>
      </c>
      <c r="AC30" s="64">
        <f t="shared" si="30"/>
        <v>1635.6899999999996</v>
      </c>
      <c r="AD30" s="65">
        <f t="shared" si="2"/>
        <v>5723.0500000000075</v>
      </c>
      <c r="AE30" s="123">
        <v>547.5999999999999</v>
      </c>
      <c r="AF30" s="65">
        <f t="shared" si="23"/>
        <v>95.38</v>
      </c>
      <c r="AG30" s="65">
        <f t="shared" si="31"/>
        <v>642.9799999999999</v>
      </c>
      <c r="AH30" s="127">
        <v>541.5600000000001</v>
      </c>
      <c r="AI30" s="65">
        <f t="shared" si="32"/>
        <v>94.33</v>
      </c>
      <c r="AJ30" s="65">
        <f t="shared" si="33"/>
        <v>635.8900000000001</v>
      </c>
      <c r="AK30" s="110">
        <f t="shared" si="15"/>
        <v>-2612.1000000000076</v>
      </c>
      <c r="AL30" s="111"/>
      <c r="AM30" s="110">
        <f t="shared" si="16"/>
        <v>-43.54</v>
      </c>
      <c r="AN30" s="111">
        <f t="shared" si="34"/>
        <v>-43.54</v>
      </c>
      <c r="AO30" s="111"/>
      <c r="AP30" s="111">
        <f t="shared" si="35"/>
        <v>-43.06</v>
      </c>
      <c r="AQ30" s="111">
        <f t="shared" si="36"/>
        <v>-43.06</v>
      </c>
    </row>
    <row r="31" spans="1:43" s="66" customFormat="1" ht="12.75">
      <c r="A31" s="56"/>
      <c r="B31" s="56"/>
      <c r="C31" s="70"/>
      <c r="D31" s="68" t="s">
        <v>31</v>
      </c>
      <c r="E31" s="59"/>
      <c r="F31" s="60">
        <v>2407.75</v>
      </c>
      <c r="G31" s="61"/>
      <c r="H31" s="61">
        <v>5262.860000000008</v>
      </c>
      <c r="I31" s="61"/>
      <c r="J31" s="61">
        <f t="shared" si="20"/>
        <v>-1956.1800000000076</v>
      </c>
      <c r="K31" s="61"/>
      <c r="L31" s="60">
        <v>5714.43</v>
      </c>
      <c r="M31" s="61"/>
      <c r="N31" s="62">
        <v>0.2</v>
      </c>
      <c r="O31" s="63"/>
      <c r="P31" s="145">
        <f>L31</f>
        <v>5714.43</v>
      </c>
      <c r="Q31" s="146">
        <v>1108.33</v>
      </c>
      <c r="R31" s="145">
        <f>IF(P31=" "," ",ROUND(+P31*N31/12,2))</f>
        <v>95.24</v>
      </c>
      <c r="S31" s="145">
        <f t="shared" si="24"/>
        <v>1203.57</v>
      </c>
      <c r="T31" s="146">
        <v>1096.1300000000003</v>
      </c>
      <c r="U31" s="145">
        <f t="shared" si="25"/>
        <v>94.19</v>
      </c>
      <c r="V31" s="145">
        <f t="shared" si="26"/>
        <v>1190.3200000000004</v>
      </c>
      <c r="W31" s="64">
        <f t="shared" si="1"/>
        <v>2407.75</v>
      </c>
      <c r="X31" s="115">
        <v>554.61</v>
      </c>
      <c r="Y31" s="64">
        <f t="shared" si="27"/>
        <v>40.13</v>
      </c>
      <c r="Z31" s="64">
        <f t="shared" si="28"/>
        <v>594.74</v>
      </c>
      <c r="AA31" s="119">
        <v>548.53</v>
      </c>
      <c r="AB31" s="64">
        <f t="shared" si="29"/>
        <v>39.69</v>
      </c>
      <c r="AC31" s="64">
        <f t="shared" si="30"/>
        <v>588.22</v>
      </c>
      <c r="AD31" s="65">
        <f t="shared" si="2"/>
        <v>5262.860000000008</v>
      </c>
      <c r="AE31" s="123">
        <v>553.72</v>
      </c>
      <c r="AF31" s="65">
        <f t="shared" si="23"/>
        <v>87.71</v>
      </c>
      <c r="AG31" s="65">
        <f t="shared" si="31"/>
        <v>641.4300000000001</v>
      </c>
      <c r="AH31" s="127">
        <v>547.62</v>
      </c>
      <c r="AI31" s="65">
        <f t="shared" si="32"/>
        <v>86.75</v>
      </c>
      <c r="AJ31" s="65">
        <f t="shared" si="33"/>
        <v>634.37</v>
      </c>
      <c r="AK31" s="110">
        <f t="shared" si="15"/>
        <v>-1956.1800000000076</v>
      </c>
      <c r="AL31" s="111"/>
      <c r="AM31" s="110">
        <f t="shared" si="16"/>
        <v>-32.6</v>
      </c>
      <c r="AN31" s="111">
        <f t="shared" si="34"/>
        <v>-32.6</v>
      </c>
      <c r="AO31" s="111"/>
      <c r="AP31" s="111">
        <f t="shared" si="35"/>
        <v>-32.24</v>
      </c>
      <c r="AQ31" s="111">
        <f t="shared" si="36"/>
        <v>-32.24</v>
      </c>
    </row>
    <row r="32" spans="1:43" s="98" customFormat="1" ht="13.5" thickBot="1">
      <c r="A32" s="88"/>
      <c r="B32" s="88"/>
      <c r="C32" s="89"/>
      <c r="D32" s="90" t="s">
        <v>32</v>
      </c>
      <c r="E32" s="91"/>
      <c r="F32" s="92">
        <v>1021.5600000000001</v>
      </c>
      <c r="G32" s="93"/>
      <c r="H32" s="93">
        <v>-850.6799999999997</v>
      </c>
      <c r="I32" s="93"/>
      <c r="J32" s="93">
        <f t="shared" si="20"/>
        <v>1789.25</v>
      </c>
      <c r="K32" s="93"/>
      <c r="L32" s="92">
        <v>1960.13</v>
      </c>
      <c r="M32" s="93"/>
      <c r="N32" s="94">
        <v>0.2</v>
      </c>
      <c r="O32" s="95"/>
      <c r="P32" s="147">
        <f aca="true" t="shared" si="37" ref="P32:P38">L32</f>
        <v>1960.13</v>
      </c>
      <c r="Q32" s="148">
        <v>380.8900000000001</v>
      </c>
      <c r="R32" s="147">
        <f aca="true" t="shared" si="38" ref="R32:R38">IF(P32=" "," ",ROUND(+P32*N32/12,2))</f>
        <v>32.67</v>
      </c>
      <c r="S32" s="147">
        <f t="shared" si="24"/>
        <v>413.5600000000001</v>
      </c>
      <c r="T32" s="148">
        <v>376.69</v>
      </c>
      <c r="U32" s="147">
        <f t="shared" si="25"/>
        <v>32.31</v>
      </c>
      <c r="V32" s="147">
        <f t="shared" si="26"/>
        <v>409</v>
      </c>
      <c r="W32" s="96">
        <f t="shared" si="1"/>
        <v>1021.5600000000001</v>
      </c>
      <c r="X32" s="117">
        <v>234.32000000000002</v>
      </c>
      <c r="Y32" s="96">
        <f>IF(W32=" "," ",ROUND(+W32*N32/12,2))</f>
        <v>17.03</v>
      </c>
      <c r="Z32" s="96">
        <f t="shared" si="28"/>
        <v>251.35000000000002</v>
      </c>
      <c r="AA32" s="121">
        <v>231.71000000000004</v>
      </c>
      <c r="AB32" s="96">
        <f t="shared" si="29"/>
        <v>16.84</v>
      </c>
      <c r="AC32" s="96">
        <f t="shared" si="30"/>
        <v>248.55000000000004</v>
      </c>
      <c r="AD32" s="97">
        <f t="shared" si="2"/>
        <v>-850.6799999999997</v>
      </c>
      <c r="AE32" s="125">
        <v>146.57999999999998</v>
      </c>
      <c r="AF32" s="97">
        <f t="shared" si="23"/>
        <v>-14.18</v>
      </c>
      <c r="AG32" s="97">
        <f t="shared" si="31"/>
        <v>132.39999999999998</v>
      </c>
      <c r="AH32" s="129">
        <v>144.98999999999998</v>
      </c>
      <c r="AI32" s="97">
        <f t="shared" si="32"/>
        <v>-14.02</v>
      </c>
      <c r="AJ32" s="97">
        <f t="shared" si="33"/>
        <v>130.96999999999997</v>
      </c>
      <c r="AK32" s="112">
        <f t="shared" si="15"/>
        <v>1789.25</v>
      </c>
      <c r="AL32" s="112"/>
      <c r="AM32" s="112">
        <f t="shared" si="16"/>
        <v>29.82</v>
      </c>
      <c r="AN32" s="112">
        <f t="shared" si="34"/>
        <v>29.82</v>
      </c>
      <c r="AO32" s="112"/>
      <c r="AP32" s="112">
        <f t="shared" si="35"/>
        <v>29.49</v>
      </c>
      <c r="AQ32" s="112">
        <f t="shared" si="36"/>
        <v>29.49</v>
      </c>
    </row>
    <row r="33" spans="1:43" s="79" customFormat="1" ht="12.75">
      <c r="A33" s="71" t="s">
        <v>76</v>
      </c>
      <c r="B33" s="71"/>
      <c r="C33" s="72" t="s">
        <v>18</v>
      </c>
      <c r="D33" s="73" t="s">
        <v>21</v>
      </c>
      <c r="E33" s="53"/>
      <c r="F33" s="51">
        <v>165.36</v>
      </c>
      <c r="G33" s="74"/>
      <c r="H33" s="74">
        <v>5032.78</v>
      </c>
      <c r="I33" s="74"/>
      <c r="J33" s="99">
        <f t="shared" si="20"/>
        <v>-4975.28</v>
      </c>
      <c r="K33" s="74"/>
      <c r="L33" s="51">
        <v>222.86</v>
      </c>
      <c r="M33" s="74"/>
      <c r="N33" s="75">
        <v>0.2</v>
      </c>
      <c r="O33" s="76"/>
      <c r="P33" s="143">
        <f t="shared" si="37"/>
        <v>222.86</v>
      </c>
      <c r="Q33" s="144">
        <v>135.21</v>
      </c>
      <c r="R33" s="143">
        <f t="shared" si="38"/>
        <v>3.71</v>
      </c>
      <c r="S33" s="143">
        <f>Q33+R33</f>
        <v>138.92000000000002</v>
      </c>
      <c r="T33" s="144">
        <v>133.73000000000002</v>
      </c>
      <c r="U33" s="143">
        <f>ROUND(R33*$R$1,2)</f>
        <v>3.67</v>
      </c>
      <c r="V33" s="143">
        <f>T33+U33</f>
        <v>137.4</v>
      </c>
      <c r="W33" s="77">
        <f t="shared" si="1"/>
        <v>165.36</v>
      </c>
      <c r="X33" s="116">
        <v>44.24999999999998</v>
      </c>
      <c r="Y33" s="77">
        <f>IF(W33=" "," ",ROUND(+W33*N33/12,2))</f>
        <v>2.76</v>
      </c>
      <c r="Z33" s="77">
        <f>X33+Y33</f>
        <v>47.00999999999998</v>
      </c>
      <c r="AA33" s="120">
        <v>43.76999999999999</v>
      </c>
      <c r="AB33" s="77">
        <f>ROUND(Y33*$R$1,2)</f>
        <v>2.73</v>
      </c>
      <c r="AC33" s="77">
        <f>AA33+AB33</f>
        <v>46.499999999999986</v>
      </c>
      <c r="AD33" s="78">
        <f t="shared" si="2"/>
        <v>5032.78</v>
      </c>
      <c r="AE33" s="124">
        <v>91.00999999999999</v>
      </c>
      <c r="AF33" s="78">
        <f aca="true" t="shared" si="39" ref="AF33:AF44">IF(AD33=" "," ",ROUND(+AD33*N33/12,2))</f>
        <v>83.88</v>
      </c>
      <c r="AG33" s="78">
        <f>AE33+AF33</f>
        <v>174.89</v>
      </c>
      <c r="AH33" s="128">
        <v>90.00999999999999</v>
      </c>
      <c r="AI33" s="78">
        <f>ROUND(AF33*$R$1,2)</f>
        <v>82.96</v>
      </c>
      <c r="AJ33" s="78">
        <f>AH33+AI33</f>
        <v>172.96999999999997</v>
      </c>
      <c r="AK33" s="110">
        <f t="shared" si="15"/>
        <v>-4975.28</v>
      </c>
      <c r="AL33" s="110"/>
      <c r="AM33" s="110">
        <f t="shared" si="16"/>
        <v>-82.92</v>
      </c>
      <c r="AN33" s="110">
        <f>AL33+AM33</f>
        <v>-82.92</v>
      </c>
      <c r="AO33" s="110"/>
      <c r="AP33" s="110">
        <f>ROUND(AM33*$R$1,2)</f>
        <v>-82.01</v>
      </c>
      <c r="AQ33" s="110">
        <f>AO33+AP33</f>
        <v>-82.01</v>
      </c>
    </row>
    <row r="34" spans="1:43" s="66" customFormat="1" ht="12.75">
      <c r="A34" s="56"/>
      <c r="B34" s="56"/>
      <c r="C34" s="57"/>
      <c r="D34" s="58" t="s">
        <v>22</v>
      </c>
      <c r="E34" s="59"/>
      <c r="F34" s="60">
        <v>146</v>
      </c>
      <c r="G34" s="61"/>
      <c r="H34" s="61">
        <v>3591.73</v>
      </c>
      <c r="I34" s="61"/>
      <c r="J34" s="100">
        <f t="shared" si="20"/>
        <v>-3166.81</v>
      </c>
      <c r="K34" s="61"/>
      <c r="L34" s="60">
        <v>570.92</v>
      </c>
      <c r="M34" s="61"/>
      <c r="N34" s="62">
        <v>0.2</v>
      </c>
      <c r="O34" s="63"/>
      <c r="P34" s="145">
        <f t="shared" si="37"/>
        <v>570.92</v>
      </c>
      <c r="Q34" s="146">
        <v>140.54</v>
      </c>
      <c r="R34" s="145">
        <f t="shared" si="38"/>
        <v>9.52</v>
      </c>
      <c r="S34" s="145">
        <f aca="true" t="shared" si="40" ref="S34:S44">Q34+R34</f>
        <v>150.06</v>
      </c>
      <c r="T34" s="146">
        <v>139.01999999999998</v>
      </c>
      <c r="U34" s="145">
        <f aca="true" t="shared" si="41" ref="U34:U44">ROUND(R34*$R$1,2)</f>
        <v>9.42</v>
      </c>
      <c r="V34" s="145">
        <f aca="true" t="shared" si="42" ref="V34:V44">T34+U34</f>
        <v>148.43999999999997</v>
      </c>
      <c r="W34" s="64">
        <f t="shared" si="1"/>
        <v>146</v>
      </c>
      <c r="X34" s="115">
        <v>37.12</v>
      </c>
      <c r="Y34" s="64">
        <f aca="true" t="shared" si="43" ref="Y34:Y43">IF(W34=" "," ",ROUND(+W34*N34/12,2))</f>
        <v>2.43</v>
      </c>
      <c r="Z34" s="64">
        <f aca="true" t="shared" si="44" ref="Z34:Z44">X34+Y34</f>
        <v>39.55</v>
      </c>
      <c r="AA34" s="119">
        <v>36.66999999999999</v>
      </c>
      <c r="AB34" s="64">
        <f aca="true" t="shared" si="45" ref="AB34:AB44">ROUND(Y34*$R$1,2)</f>
        <v>2.4</v>
      </c>
      <c r="AC34" s="64">
        <f aca="true" t="shared" si="46" ref="AC34:AC44">AA34+AB34</f>
        <v>39.069999999999986</v>
      </c>
      <c r="AD34" s="65">
        <f t="shared" si="2"/>
        <v>3591.73</v>
      </c>
      <c r="AE34" s="123">
        <v>103.34</v>
      </c>
      <c r="AF34" s="65">
        <f t="shared" si="39"/>
        <v>59.86</v>
      </c>
      <c r="AG34" s="65">
        <f aca="true" t="shared" si="47" ref="AG34:AG44">AE34+AF34</f>
        <v>163.2</v>
      </c>
      <c r="AH34" s="127">
        <v>102.18</v>
      </c>
      <c r="AI34" s="65">
        <f aca="true" t="shared" si="48" ref="AI34:AI44">ROUND(AF34*$R$1,2)</f>
        <v>59.2</v>
      </c>
      <c r="AJ34" s="65">
        <f aca="true" t="shared" si="49" ref="AJ34:AJ44">AH34+AI34</f>
        <v>161.38</v>
      </c>
      <c r="AK34" s="110">
        <f t="shared" si="15"/>
        <v>-3166.81</v>
      </c>
      <c r="AL34" s="111"/>
      <c r="AM34" s="110">
        <f t="shared" si="16"/>
        <v>-52.78</v>
      </c>
      <c r="AN34" s="111">
        <f aca="true" t="shared" si="50" ref="AN34:AN44">AL34+AM34</f>
        <v>-52.78</v>
      </c>
      <c r="AO34" s="111"/>
      <c r="AP34" s="111">
        <f aca="true" t="shared" si="51" ref="AP34:AP44">ROUND(AM34*$R$1,2)</f>
        <v>-52.2</v>
      </c>
      <c r="AQ34" s="111">
        <f aca="true" t="shared" si="52" ref="AQ34:AQ44">AO34+AP34</f>
        <v>-52.2</v>
      </c>
    </row>
    <row r="35" spans="1:43" s="66" customFormat="1" ht="12.75">
      <c r="A35" s="56"/>
      <c r="B35" s="56"/>
      <c r="C35" s="57" t="s">
        <v>19</v>
      </c>
      <c r="D35" s="58" t="s">
        <v>23</v>
      </c>
      <c r="E35" s="59"/>
      <c r="F35" s="60">
        <v>163.79999999999998</v>
      </c>
      <c r="G35" s="61"/>
      <c r="H35" s="61">
        <v>5594.600000000004</v>
      </c>
      <c r="I35" s="61"/>
      <c r="J35" s="100">
        <f t="shared" si="20"/>
        <v>-5576.390000000004</v>
      </c>
      <c r="K35" s="61"/>
      <c r="L35" s="60">
        <v>182.01</v>
      </c>
      <c r="M35" s="61"/>
      <c r="N35" s="62">
        <v>0.2</v>
      </c>
      <c r="O35" s="63"/>
      <c r="P35" s="145">
        <f t="shared" si="37"/>
        <v>182.01</v>
      </c>
      <c r="Q35" s="146">
        <v>143.41000000000003</v>
      </c>
      <c r="R35" s="145">
        <f t="shared" si="38"/>
        <v>3.03</v>
      </c>
      <c r="S35" s="145">
        <f t="shared" si="40"/>
        <v>146.44000000000003</v>
      </c>
      <c r="T35" s="146">
        <v>141.86</v>
      </c>
      <c r="U35" s="145">
        <f t="shared" si="41"/>
        <v>3</v>
      </c>
      <c r="V35" s="145">
        <f t="shared" si="42"/>
        <v>144.86</v>
      </c>
      <c r="W35" s="64">
        <f t="shared" si="1"/>
        <v>163.79999999999998</v>
      </c>
      <c r="X35" s="115">
        <v>47.16999999999999</v>
      </c>
      <c r="Y35" s="64">
        <f t="shared" si="43"/>
        <v>2.73</v>
      </c>
      <c r="Z35" s="64">
        <f t="shared" si="44"/>
        <v>49.899999999999984</v>
      </c>
      <c r="AA35" s="119">
        <v>46.65000000000001</v>
      </c>
      <c r="AB35" s="64">
        <f t="shared" si="45"/>
        <v>2.7</v>
      </c>
      <c r="AC35" s="64">
        <f t="shared" si="46"/>
        <v>49.350000000000016</v>
      </c>
      <c r="AD35" s="65">
        <f t="shared" si="2"/>
        <v>5594.600000000004</v>
      </c>
      <c r="AE35" s="123">
        <v>96.24</v>
      </c>
      <c r="AF35" s="65">
        <f t="shared" si="39"/>
        <v>93.24</v>
      </c>
      <c r="AG35" s="65">
        <f t="shared" si="47"/>
        <v>189.48</v>
      </c>
      <c r="AH35" s="127">
        <v>95.21</v>
      </c>
      <c r="AI35" s="65">
        <f t="shared" si="48"/>
        <v>92.21</v>
      </c>
      <c r="AJ35" s="65">
        <f t="shared" si="49"/>
        <v>187.42</v>
      </c>
      <c r="AK35" s="110">
        <f t="shared" si="15"/>
        <v>-5576.390000000004</v>
      </c>
      <c r="AL35" s="111"/>
      <c r="AM35" s="110">
        <f t="shared" si="16"/>
        <v>-92.94</v>
      </c>
      <c r="AN35" s="111">
        <f t="shared" si="50"/>
        <v>-92.94</v>
      </c>
      <c r="AO35" s="111"/>
      <c r="AP35" s="111">
        <f t="shared" si="51"/>
        <v>-91.92</v>
      </c>
      <c r="AQ35" s="111">
        <f t="shared" si="52"/>
        <v>-91.92</v>
      </c>
    </row>
    <row r="36" spans="1:43" s="66" customFormat="1" ht="12.75">
      <c r="A36" s="56"/>
      <c r="B36" s="56"/>
      <c r="C36" s="57" t="s">
        <v>20</v>
      </c>
      <c r="D36" s="67" t="s">
        <v>24</v>
      </c>
      <c r="E36" s="59"/>
      <c r="F36" s="60">
        <v>4992.28</v>
      </c>
      <c r="G36" s="61"/>
      <c r="H36" s="61">
        <v>3703.500000000008</v>
      </c>
      <c r="I36" s="61"/>
      <c r="J36" s="100">
        <f t="shared" si="20"/>
        <v>4538.229999999991</v>
      </c>
      <c r="K36" s="61"/>
      <c r="L36" s="60">
        <v>13234.01</v>
      </c>
      <c r="M36" s="61"/>
      <c r="N36" s="62">
        <v>0.2</v>
      </c>
      <c r="O36" s="63"/>
      <c r="P36" s="145">
        <f t="shared" si="37"/>
        <v>13234.01</v>
      </c>
      <c r="Q36" s="146">
        <v>2349.22</v>
      </c>
      <c r="R36" s="145">
        <f t="shared" si="38"/>
        <v>220.57</v>
      </c>
      <c r="S36" s="145">
        <f t="shared" si="40"/>
        <v>2569.79</v>
      </c>
      <c r="T36" s="146">
        <v>2323.3700000000003</v>
      </c>
      <c r="U36" s="145">
        <f t="shared" si="41"/>
        <v>218.14</v>
      </c>
      <c r="V36" s="145">
        <f t="shared" si="42"/>
        <v>2541.51</v>
      </c>
      <c r="W36" s="64">
        <f t="shared" si="1"/>
        <v>4992.28</v>
      </c>
      <c r="X36" s="115">
        <v>1247.1500000000003</v>
      </c>
      <c r="Y36" s="64">
        <f t="shared" si="43"/>
        <v>83.2</v>
      </c>
      <c r="Z36" s="64">
        <f t="shared" si="44"/>
        <v>1330.3500000000004</v>
      </c>
      <c r="AA36" s="119">
        <v>1233.37</v>
      </c>
      <c r="AB36" s="64">
        <f t="shared" si="45"/>
        <v>82.28</v>
      </c>
      <c r="AC36" s="64">
        <f t="shared" si="46"/>
        <v>1315.6499999999999</v>
      </c>
      <c r="AD36" s="65">
        <f t="shared" si="2"/>
        <v>3703.500000000008</v>
      </c>
      <c r="AE36" s="123">
        <v>1102.04</v>
      </c>
      <c r="AF36" s="65">
        <f t="shared" si="39"/>
        <v>61.73</v>
      </c>
      <c r="AG36" s="65">
        <f t="shared" si="47"/>
        <v>1163.77</v>
      </c>
      <c r="AH36" s="127">
        <v>1089.9199999999998</v>
      </c>
      <c r="AI36" s="65">
        <f t="shared" si="48"/>
        <v>61.05</v>
      </c>
      <c r="AJ36" s="65">
        <f t="shared" si="49"/>
        <v>1150.9699999999998</v>
      </c>
      <c r="AK36" s="110">
        <f t="shared" si="15"/>
        <v>4538.229999999991</v>
      </c>
      <c r="AL36" s="111"/>
      <c r="AM36" s="110">
        <f t="shared" si="16"/>
        <v>75.64</v>
      </c>
      <c r="AN36" s="111">
        <f t="shared" si="50"/>
        <v>75.64</v>
      </c>
      <c r="AO36" s="111"/>
      <c r="AP36" s="111">
        <f t="shared" si="51"/>
        <v>74.81</v>
      </c>
      <c r="AQ36" s="111">
        <f t="shared" si="52"/>
        <v>74.81</v>
      </c>
    </row>
    <row r="37" spans="1:43" s="66" customFormat="1" ht="12.75">
      <c r="A37" s="56"/>
      <c r="B37" s="56"/>
      <c r="C37" s="68"/>
      <c r="D37" s="68" t="s">
        <v>25</v>
      </c>
      <c r="E37" s="59"/>
      <c r="F37" s="60">
        <v>1209.92</v>
      </c>
      <c r="G37" s="61"/>
      <c r="H37" s="61">
        <v>7013.37000000001</v>
      </c>
      <c r="I37" s="61"/>
      <c r="J37" s="100">
        <f t="shared" si="20"/>
        <v>-5114.99000000001</v>
      </c>
      <c r="K37" s="61"/>
      <c r="L37" s="60">
        <v>3108.3</v>
      </c>
      <c r="M37" s="61"/>
      <c r="N37" s="62">
        <v>0.2</v>
      </c>
      <c r="O37" s="63"/>
      <c r="P37" s="145">
        <f t="shared" si="37"/>
        <v>3108.3</v>
      </c>
      <c r="Q37" s="146">
        <v>589.01</v>
      </c>
      <c r="R37" s="145">
        <f t="shared" si="38"/>
        <v>51.81</v>
      </c>
      <c r="S37" s="145">
        <f t="shared" si="40"/>
        <v>640.8199999999999</v>
      </c>
      <c r="T37" s="146">
        <v>582.53</v>
      </c>
      <c r="U37" s="145">
        <f t="shared" si="41"/>
        <v>51.24</v>
      </c>
      <c r="V37" s="145">
        <f t="shared" si="42"/>
        <v>633.77</v>
      </c>
      <c r="W37" s="64">
        <f t="shared" si="1"/>
        <v>1209.92</v>
      </c>
      <c r="X37" s="115">
        <v>304.4400000000001</v>
      </c>
      <c r="Y37" s="64">
        <f t="shared" si="43"/>
        <v>20.17</v>
      </c>
      <c r="Z37" s="64">
        <f t="shared" si="44"/>
        <v>324.6100000000001</v>
      </c>
      <c r="AA37" s="119">
        <v>301.11999999999995</v>
      </c>
      <c r="AB37" s="64">
        <f t="shared" si="45"/>
        <v>19.95</v>
      </c>
      <c r="AC37" s="64">
        <f t="shared" si="46"/>
        <v>321.06999999999994</v>
      </c>
      <c r="AD37" s="65">
        <f t="shared" si="2"/>
        <v>7013.37000000001</v>
      </c>
      <c r="AE37" s="123">
        <v>284.62</v>
      </c>
      <c r="AF37" s="65">
        <f t="shared" si="39"/>
        <v>116.89</v>
      </c>
      <c r="AG37" s="65">
        <f t="shared" si="47"/>
        <v>401.51</v>
      </c>
      <c r="AH37" s="127">
        <v>281.47</v>
      </c>
      <c r="AI37" s="65">
        <f t="shared" si="48"/>
        <v>115.6</v>
      </c>
      <c r="AJ37" s="65">
        <f t="shared" si="49"/>
        <v>397.07000000000005</v>
      </c>
      <c r="AK37" s="110">
        <f t="shared" si="15"/>
        <v>-5114.99000000001</v>
      </c>
      <c r="AL37" s="111"/>
      <c r="AM37" s="110">
        <f t="shared" si="16"/>
        <v>-85.25</v>
      </c>
      <c r="AN37" s="111">
        <f t="shared" si="50"/>
        <v>-85.25</v>
      </c>
      <c r="AO37" s="111"/>
      <c r="AP37" s="111">
        <f t="shared" si="51"/>
        <v>-84.31</v>
      </c>
      <c r="AQ37" s="111">
        <f t="shared" si="52"/>
        <v>-84.31</v>
      </c>
    </row>
    <row r="38" spans="1:43" s="66" customFormat="1" ht="12.75">
      <c r="A38" s="56"/>
      <c r="B38" s="56"/>
      <c r="C38" s="68"/>
      <c r="D38" s="68" t="s">
        <v>26</v>
      </c>
      <c r="E38" s="59"/>
      <c r="F38" s="60">
        <v>83.44</v>
      </c>
      <c r="G38" s="61"/>
      <c r="H38" s="61">
        <v>1844.17</v>
      </c>
      <c r="I38" s="61"/>
      <c r="J38" s="100">
        <f t="shared" si="20"/>
        <v>-1832.2400000000002</v>
      </c>
      <c r="K38" s="61"/>
      <c r="L38" s="60">
        <v>95.37</v>
      </c>
      <c r="M38" s="61"/>
      <c r="N38" s="62">
        <v>0.2</v>
      </c>
      <c r="O38" s="63"/>
      <c r="P38" s="145">
        <f t="shared" si="37"/>
        <v>95.37</v>
      </c>
      <c r="Q38" s="146">
        <v>54.010000000000005</v>
      </c>
      <c r="R38" s="145">
        <f t="shared" si="38"/>
        <v>1.59</v>
      </c>
      <c r="S38" s="145">
        <f t="shared" si="40"/>
        <v>55.60000000000001</v>
      </c>
      <c r="T38" s="146">
        <v>53.38</v>
      </c>
      <c r="U38" s="145">
        <f t="shared" si="41"/>
        <v>1.57</v>
      </c>
      <c r="V38" s="145">
        <f t="shared" si="42"/>
        <v>54.95</v>
      </c>
      <c r="W38" s="64">
        <f t="shared" si="1"/>
        <v>83.44</v>
      </c>
      <c r="X38" s="115">
        <v>21.520000000000003</v>
      </c>
      <c r="Y38" s="64">
        <f t="shared" si="43"/>
        <v>1.39</v>
      </c>
      <c r="Z38" s="64">
        <f t="shared" si="44"/>
        <v>22.910000000000004</v>
      </c>
      <c r="AA38" s="119">
        <v>21.22000000000001</v>
      </c>
      <c r="AB38" s="64">
        <f t="shared" si="45"/>
        <v>1.37</v>
      </c>
      <c r="AC38" s="64">
        <f t="shared" si="46"/>
        <v>22.59000000000001</v>
      </c>
      <c r="AD38" s="65">
        <f t="shared" si="2"/>
        <v>1844.17</v>
      </c>
      <c r="AE38" s="123">
        <v>32.48</v>
      </c>
      <c r="AF38" s="65">
        <f t="shared" si="39"/>
        <v>30.74</v>
      </c>
      <c r="AG38" s="65">
        <f t="shared" si="47"/>
        <v>63.22</v>
      </c>
      <c r="AH38" s="127">
        <v>32.14</v>
      </c>
      <c r="AI38" s="65">
        <f t="shared" si="48"/>
        <v>30.4</v>
      </c>
      <c r="AJ38" s="65">
        <f t="shared" si="49"/>
        <v>62.54</v>
      </c>
      <c r="AK38" s="110">
        <f t="shared" si="15"/>
        <v>-1832.2400000000002</v>
      </c>
      <c r="AL38" s="111"/>
      <c r="AM38" s="110">
        <f t="shared" si="16"/>
        <v>-30.54</v>
      </c>
      <c r="AN38" s="111">
        <f t="shared" si="50"/>
        <v>-30.54</v>
      </c>
      <c r="AO38" s="111"/>
      <c r="AP38" s="111">
        <f t="shared" si="51"/>
        <v>-30.2</v>
      </c>
      <c r="AQ38" s="111">
        <f t="shared" si="52"/>
        <v>-30.2</v>
      </c>
    </row>
    <row r="39" spans="1:43" s="66" customFormat="1" ht="12.75">
      <c r="A39" s="56"/>
      <c r="B39" s="56"/>
      <c r="C39" s="68"/>
      <c r="D39" s="68" t="s">
        <v>27</v>
      </c>
      <c r="E39" s="59"/>
      <c r="F39" s="60">
        <v>6077.21</v>
      </c>
      <c r="G39" s="61"/>
      <c r="H39" s="61">
        <v>1171.030000000007</v>
      </c>
      <c r="I39" s="61"/>
      <c r="J39" s="100">
        <f t="shared" si="20"/>
        <v>1252.8099999999922</v>
      </c>
      <c r="K39" s="61"/>
      <c r="L39" s="60">
        <v>8501.05</v>
      </c>
      <c r="M39" s="61"/>
      <c r="N39" s="62">
        <v>0.2</v>
      </c>
      <c r="O39" s="63"/>
      <c r="P39" s="145">
        <f aca="true" t="shared" si="53" ref="P39:P44">L39</f>
        <v>8501.05</v>
      </c>
      <c r="Q39" s="146">
        <v>1924.11</v>
      </c>
      <c r="R39" s="145">
        <f aca="true" t="shared" si="54" ref="R39:R44">IF(P39=" "," ",ROUND(+P39*N39/12,2))</f>
        <v>141.68</v>
      </c>
      <c r="S39" s="145">
        <f t="shared" si="40"/>
        <v>2065.79</v>
      </c>
      <c r="T39" s="146">
        <v>1902.96</v>
      </c>
      <c r="U39" s="145">
        <f t="shared" si="41"/>
        <v>140.12</v>
      </c>
      <c r="V39" s="145">
        <f t="shared" si="42"/>
        <v>2043.08</v>
      </c>
      <c r="W39" s="64">
        <f t="shared" si="1"/>
        <v>6077.21</v>
      </c>
      <c r="X39" s="115">
        <v>1715.0899999999997</v>
      </c>
      <c r="Y39" s="64">
        <f t="shared" si="43"/>
        <v>101.29</v>
      </c>
      <c r="Z39" s="64">
        <f t="shared" si="44"/>
        <v>1816.3799999999997</v>
      </c>
      <c r="AA39" s="119">
        <v>1696.2800000000007</v>
      </c>
      <c r="AB39" s="64">
        <f t="shared" si="45"/>
        <v>100.18</v>
      </c>
      <c r="AC39" s="64">
        <f t="shared" si="46"/>
        <v>1796.4600000000007</v>
      </c>
      <c r="AD39" s="65">
        <f t="shared" si="2"/>
        <v>1171.030000000007</v>
      </c>
      <c r="AE39" s="123">
        <v>209.07</v>
      </c>
      <c r="AF39" s="65">
        <f t="shared" si="39"/>
        <v>19.52</v>
      </c>
      <c r="AG39" s="65">
        <f t="shared" si="47"/>
        <v>228.59</v>
      </c>
      <c r="AH39" s="127">
        <v>206.74999999999997</v>
      </c>
      <c r="AI39" s="65">
        <f t="shared" si="48"/>
        <v>19.31</v>
      </c>
      <c r="AJ39" s="65">
        <f t="shared" si="49"/>
        <v>226.05999999999997</v>
      </c>
      <c r="AK39" s="110">
        <f t="shared" si="15"/>
        <v>1252.8099999999922</v>
      </c>
      <c r="AL39" s="111"/>
      <c r="AM39" s="110">
        <f t="shared" si="16"/>
        <v>20.88</v>
      </c>
      <c r="AN39" s="111">
        <f t="shared" si="50"/>
        <v>20.88</v>
      </c>
      <c r="AO39" s="111"/>
      <c r="AP39" s="111">
        <f t="shared" si="51"/>
        <v>20.65</v>
      </c>
      <c r="AQ39" s="111">
        <f t="shared" si="52"/>
        <v>20.65</v>
      </c>
    </row>
    <row r="40" spans="1:43" s="66" customFormat="1" ht="12.75">
      <c r="A40" s="56"/>
      <c r="B40" s="56"/>
      <c r="C40" s="68"/>
      <c r="D40" s="68" t="s">
        <v>28</v>
      </c>
      <c r="E40" s="59"/>
      <c r="F40" s="60">
        <v>305.54</v>
      </c>
      <c r="G40" s="61"/>
      <c r="H40" s="61">
        <v>5629.5100000000075</v>
      </c>
      <c r="I40" s="61"/>
      <c r="J40" s="100">
        <f t="shared" si="20"/>
        <v>-1419.1800000000076</v>
      </c>
      <c r="K40" s="61"/>
      <c r="L40" s="60">
        <v>4515.87</v>
      </c>
      <c r="M40" s="61"/>
      <c r="N40" s="62">
        <v>0.2</v>
      </c>
      <c r="O40" s="63"/>
      <c r="P40" s="145">
        <f t="shared" si="53"/>
        <v>4515.87</v>
      </c>
      <c r="Q40" s="146">
        <v>466.41</v>
      </c>
      <c r="R40" s="145">
        <f t="shared" si="54"/>
        <v>75.26</v>
      </c>
      <c r="S40" s="145">
        <f t="shared" si="40"/>
        <v>541.6700000000001</v>
      </c>
      <c r="T40" s="146">
        <v>461.25999999999993</v>
      </c>
      <c r="U40" s="145">
        <f t="shared" si="41"/>
        <v>74.43</v>
      </c>
      <c r="V40" s="145">
        <f t="shared" si="42"/>
        <v>535.6899999999999</v>
      </c>
      <c r="W40" s="64">
        <f t="shared" si="1"/>
        <v>305.54</v>
      </c>
      <c r="X40" s="115">
        <v>76.15000000000002</v>
      </c>
      <c r="Y40" s="64">
        <f t="shared" si="43"/>
        <v>5.09</v>
      </c>
      <c r="Z40" s="64">
        <f t="shared" si="44"/>
        <v>81.24000000000002</v>
      </c>
      <c r="AA40" s="119">
        <v>75.26</v>
      </c>
      <c r="AB40" s="64">
        <f t="shared" si="45"/>
        <v>5.03</v>
      </c>
      <c r="AC40" s="64">
        <f t="shared" si="46"/>
        <v>80.29</v>
      </c>
      <c r="AD40" s="65">
        <f t="shared" si="2"/>
        <v>5629.5100000000075</v>
      </c>
      <c r="AE40" s="123">
        <v>390.22999999999996</v>
      </c>
      <c r="AF40" s="65">
        <f t="shared" si="39"/>
        <v>93.83</v>
      </c>
      <c r="AG40" s="65">
        <f t="shared" si="47"/>
        <v>484.05999999999995</v>
      </c>
      <c r="AH40" s="127">
        <v>385.94</v>
      </c>
      <c r="AI40" s="65">
        <f t="shared" si="48"/>
        <v>92.8</v>
      </c>
      <c r="AJ40" s="65">
        <f t="shared" si="49"/>
        <v>478.74</v>
      </c>
      <c r="AK40" s="110">
        <f t="shared" si="15"/>
        <v>-1419.1800000000076</v>
      </c>
      <c r="AL40" s="111"/>
      <c r="AM40" s="110">
        <f t="shared" si="16"/>
        <v>-23.65</v>
      </c>
      <c r="AN40" s="111">
        <f t="shared" si="50"/>
        <v>-23.65</v>
      </c>
      <c r="AO40" s="111"/>
      <c r="AP40" s="111">
        <f t="shared" si="51"/>
        <v>-23.39</v>
      </c>
      <c r="AQ40" s="111">
        <f t="shared" si="52"/>
        <v>-23.39</v>
      </c>
    </row>
    <row r="41" spans="1:43" s="66" customFormat="1" ht="12.75">
      <c r="A41" s="56"/>
      <c r="B41" s="56"/>
      <c r="C41" s="68"/>
      <c r="D41" s="69" t="s">
        <v>29</v>
      </c>
      <c r="E41" s="59"/>
      <c r="F41" s="60">
        <v>8031.32</v>
      </c>
      <c r="G41" s="61"/>
      <c r="H41" s="61">
        <v>11468.499999999996</v>
      </c>
      <c r="I41" s="61"/>
      <c r="J41" s="100">
        <f t="shared" si="20"/>
        <v>-7673.329999999996</v>
      </c>
      <c r="K41" s="61"/>
      <c r="L41" s="60">
        <v>11826.49</v>
      </c>
      <c r="M41" s="61"/>
      <c r="N41" s="62">
        <v>0.2</v>
      </c>
      <c r="O41" s="63"/>
      <c r="P41" s="145">
        <f t="shared" si="53"/>
        <v>11826.49</v>
      </c>
      <c r="Q41" s="146">
        <v>2580.8399999999997</v>
      </c>
      <c r="R41" s="145">
        <f t="shared" si="54"/>
        <v>197.11</v>
      </c>
      <c r="S41" s="145">
        <f t="shared" si="40"/>
        <v>2777.95</v>
      </c>
      <c r="T41" s="146">
        <v>2552.45</v>
      </c>
      <c r="U41" s="145">
        <f t="shared" si="41"/>
        <v>194.94</v>
      </c>
      <c r="V41" s="145">
        <f t="shared" si="42"/>
        <v>2747.39</v>
      </c>
      <c r="W41" s="64">
        <f t="shared" si="1"/>
        <v>8031.32</v>
      </c>
      <c r="X41" s="115">
        <v>1973.8500000000008</v>
      </c>
      <c r="Y41" s="64">
        <f t="shared" si="43"/>
        <v>133.86</v>
      </c>
      <c r="Z41" s="64">
        <f t="shared" si="44"/>
        <v>2107.710000000001</v>
      </c>
      <c r="AA41" s="119">
        <v>1952.1699999999992</v>
      </c>
      <c r="AB41" s="64">
        <f t="shared" si="45"/>
        <v>132.39</v>
      </c>
      <c r="AC41" s="64">
        <f t="shared" si="46"/>
        <v>2084.559999999999</v>
      </c>
      <c r="AD41" s="65">
        <f t="shared" si="2"/>
        <v>11468.499999999996</v>
      </c>
      <c r="AE41" s="123">
        <v>607.05</v>
      </c>
      <c r="AF41" s="65">
        <f t="shared" si="39"/>
        <v>191.14</v>
      </c>
      <c r="AG41" s="65">
        <f t="shared" si="47"/>
        <v>798.1899999999999</v>
      </c>
      <c r="AH41" s="127">
        <v>600.37</v>
      </c>
      <c r="AI41" s="65">
        <f t="shared" si="48"/>
        <v>189.04</v>
      </c>
      <c r="AJ41" s="65">
        <f t="shared" si="49"/>
        <v>789.41</v>
      </c>
      <c r="AK41" s="110">
        <f t="shared" si="15"/>
        <v>-7673.329999999996</v>
      </c>
      <c r="AL41" s="111"/>
      <c r="AM41" s="110">
        <f t="shared" si="16"/>
        <v>-127.89</v>
      </c>
      <c r="AN41" s="111">
        <f t="shared" si="50"/>
        <v>-127.89</v>
      </c>
      <c r="AO41" s="111"/>
      <c r="AP41" s="111">
        <f t="shared" si="51"/>
        <v>-126.48</v>
      </c>
      <c r="AQ41" s="111">
        <f t="shared" si="52"/>
        <v>-126.48</v>
      </c>
    </row>
    <row r="42" spans="1:43" s="66" customFormat="1" ht="12.75">
      <c r="A42" s="56"/>
      <c r="B42" s="56"/>
      <c r="C42" s="70"/>
      <c r="D42" s="68" t="s">
        <v>30</v>
      </c>
      <c r="E42" s="59"/>
      <c r="F42" s="60">
        <v>2340.96</v>
      </c>
      <c r="G42" s="61"/>
      <c r="H42" s="61">
        <v>3804.010000000003</v>
      </c>
      <c r="I42" s="61"/>
      <c r="J42" s="100">
        <f t="shared" si="20"/>
        <v>-3035.020000000003</v>
      </c>
      <c r="K42" s="61"/>
      <c r="L42" s="60">
        <v>3109.95</v>
      </c>
      <c r="M42" s="61"/>
      <c r="N42" s="62">
        <v>0.2</v>
      </c>
      <c r="O42" s="63"/>
      <c r="P42" s="145">
        <f t="shared" si="53"/>
        <v>3109.95</v>
      </c>
      <c r="Q42" s="146">
        <v>761.2399999999999</v>
      </c>
      <c r="R42" s="145">
        <f t="shared" si="54"/>
        <v>51.83</v>
      </c>
      <c r="S42" s="145">
        <f t="shared" si="40"/>
        <v>813.0699999999999</v>
      </c>
      <c r="T42" s="146">
        <v>752.88</v>
      </c>
      <c r="U42" s="145">
        <f t="shared" si="41"/>
        <v>51.26</v>
      </c>
      <c r="V42" s="145">
        <f t="shared" si="42"/>
        <v>804.14</v>
      </c>
      <c r="W42" s="64">
        <f t="shared" si="1"/>
        <v>2340.96</v>
      </c>
      <c r="X42" s="115">
        <v>584.2899999999998</v>
      </c>
      <c r="Y42" s="64">
        <f t="shared" si="43"/>
        <v>39.02</v>
      </c>
      <c r="Z42" s="64">
        <f t="shared" si="44"/>
        <v>623.3099999999998</v>
      </c>
      <c r="AA42" s="119">
        <v>577.8600000000002</v>
      </c>
      <c r="AB42" s="64">
        <f t="shared" si="45"/>
        <v>38.59</v>
      </c>
      <c r="AC42" s="64">
        <f t="shared" si="46"/>
        <v>616.4500000000003</v>
      </c>
      <c r="AD42" s="65">
        <f t="shared" si="2"/>
        <v>3804.010000000003</v>
      </c>
      <c r="AE42" s="123">
        <v>176.99999999999997</v>
      </c>
      <c r="AF42" s="65">
        <f t="shared" si="39"/>
        <v>63.4</v>
      </c>
      <c r="AG42" s="65">
        <f t="shared" si="47"/>
        <v>240.39999999999998</v>
      </c>
      <c r="AH42" s="127">
        <v>175.05</v>
      </c>
      <c r="AI42" s="65">
        <f t="shared" si="48"/>
        <v>62.7</v>
      </c>
      <c r="AJ42" s="65">
        <f t="shared" si="49"/>
        <v>237.75</v>
      </c>
      <c r="AK42" s="110">
        <f t="shared" si="15"/>
        <v>-3035.020000000003</v>
      </c>
      <c r="AL42" s="111"/>
      <c r="AM42" s="110">
        <f t="shared" si="16"/>
        <v>-50.58</v>
      </c>
      <c r="AN42" s="111">
        <f t="shared" si="50"/>
        <v>-50.58</v>
      </c>
      <c r="AO42" s="111"/>
      <c r="AP42" s="111">
        <f t="shared" si="51"/>
        <v>-50.02</v>
      </c>
      <c r="AQ42" s="111">
        <f t="shared" si="52"/>
        <v>-50.02</v>
      </c>
    </row>
    <row r="43" spans="1:43" s="66" customFormat="1" ht="12.75">
      <c r="A43" s="56"/>
      <c r="B43" s="56"/>
      <c r="C43" s="70"/>
      <c r="D43" s="68" t="s">
        <v>31</v>
      </c>
      <c r="E43" s="59"/>
      <c r="F43" s="60">
        <v>910.32</v>
      </c>
      <c r="G43" s="61"/>
      <c r="H43" s="61">
        <v>8489.180000000004</v>
      </c>
      <c r="I43" s="61"/>
      <c r="J43" s="100">
        <f t="shared" si="20"/>
        <v>-7669.260000000004</v>
      </c>
      <c r="K43" s="61"/>
      <c r="L43" s="60">
        <v>1730.24</v>
      </c>
      <c r="M43" s="61"/>
      <c r="N43" s="62">
        <v>0.2</v>
      </c>
      <c r="O43" s="63"/>
      <c r="P43" s="145">
        <f t="shared" si="53"/>
        <v>1730.24</v>
      </c>
      <c r="Q43" s="146">
        <v>469.12</v>
      </c>
      <c r="R43" s="145">
        <f t="shared" si="54"/>
        <v>28.84</v>
      </c>
      <c r="S43" s="145">
        <f t="shared" si="40"/>
        <v>497.96</v>
      </c>
      <c r="T43" s="146">
        <v>463.95</v>
      </c>
      <c r="U43" s="145">
        <f t="shared" si="41"/>
        <v>28.52</v>
      </c>
      <c r="V43" s="145">
        <f t="shared" si="42"/>
        <v>492.46999999999997</v>
      </c>
      <c r="W43" s="64">
        <f t="shared" si="1"/>
        <v>910.32</v>
      </c>
      <c r="X43" s="115">
        <v>209.63999999999993</v>
      </c>
      <c r="Y43" s="64">
        <f t="shared" si="43"/>
        <v>15.17</v>
      </c>
      <c r="Z43" s="64">
        <f t="shared" si="44"/>
        <v>224.80999999999992</v>
      </c>
      <c r="AA43" s="119">
        <v>207.29</v>
      </c>
      <c r="AB43" s="64">
        <f t="shared" si="45"/>
        <v>15</v>
      </c>
      <c r="AC43" s="64">
        <f t="shared" si="46"/>
        <v>222.29</v>
      </c>
      <c r="AD43" s="65">
        <f t="shared" si="2"/>
        <v>8489.180000000004</v>
      </c>
      <c r="AE43" s="123">
        <v>259.47</v>
      </c>
      <c r="AF43" s="65">
        <f t="shared" si="39"/>
        <v>141.49</v>
      </c>
      <c r="AG43" s="65">
        <f t="shared" si="47"/>
        <v>400.96000000000004</v>
      </c>
      <c r="AH43" s="127">
        <v>256.61</v>
      </c>
      <c r="AI43" s="65">
        <f t="shared" si="48"/>
        <v>139.93</v>
      </c>
      <c r="AJ43" s="65">
        <f t="shared" si="49"/>
        <v>396.54</v>
      </c>
      <c r="AK43" s="110">
        <f t="shared" si="15"/>
        <v>-7669.260000000004</v>
      </c>
      <c r="AL43" s="111"/>
      <c r="AM43" s="110">
        <f t="shared" si="16"/>
        <v>-127.82</v>
      </c>
      <c r="AN43" s="111">
        <f t="shared" si="50"/>
        <v>-127.82</v>
      </c>
      <c r="AO43" s="111"/>
      <c r="AP43" s="111">
        <f t="shared" si="51"/>
        <v>-126.41</v>
      </c>
      <c r="AQ43" s="111">
        <f t="shared" si="52"/>
        <v>-126.41</v>
      </c>
    </row>
    <row r="44" spans="1:43" s="98" customFormat="1" ht="13.5" thickBot="1">
      <c r="A44" s="88"/>
      <c r="B44" s="88"/>
      <c r="C44" s="89"/>
      <c r="D44" s="90" t="s">
        <v>32</v>
      </c>
      <c r="E44" s="91"/>
      <c r="F44" s="92">
        <v>108.24000000000001</v>
      </c>
      <c r="G44" s="93"/>
      <c r="H44" s="93">
        <v>2261.580000000001</v>
      </c>
      <c r="I44" s="93"/>
      <c r="J44" s="101">
        <f t="shared" si="20"/>
        <v>-2158.260000000001</v>
      </c>
      <c r="K44" s="93"/>
      <c r="L44" s="92">
        <v>211.56</v>
      </c>
      <c r="M44" s="93"/>
      <c r="N44" s="94">
        <v>0.2</v>
      </c>
      <c r="O44" s="95"/>
      <c r="P44" s="147">
        <f t="shared" si="53"/>
        <v>211.56</v>
      </c>
      <c r="Q44" s="148">
        <v>80.26</v>
      </c>
      <c r="R44" s="147">
        <f t="shared" si="54"/>
        <v>3.53</v>
      </c>
      <c r="S44" s="147">
        <f t="shared" si="40"/>
        <v>83.79</v>
      </c>
      <c r="T44" s="148">
        <v>79.36000000000001</v>
      </c>
      <c r="U44" s="147">
        <f t="shared" si="41"/>
        <v>3.49</v>
      </c>
      <c r="V44" s="147">
        <f t="shared" si="42"/>
        <v>82.85000000000001</v>
      </c>
      <c r="W44" s="96">
        <f t="shared" si="1"/>
        <v>108.24000000000001</v>
      </c>
      <c r="X44" s="117">
        <v>24.780000000000005</v>
      </c>
      <c r="Y44" s="96">
        <f>IF(W44=" "," ",ROUND(+W44*N44/12,2))</f>
        <v>1.8</v>
      </c>
      <c r="Z44" s="96">
        <f t="shared" si="44"/>
        <v>26.580000000000005</v>
      </c>
      <c r="AA44" s="121">
        <v>24.500000000000004</v>
      </c>
      <c r="AB44" s="96">
        <f t="shared" si="45"/>
        <v>1.78</v>
      </c>
      <c r="AC44" s="96">
        <f t="shared" si="46"/>
        <v>26.280000000000005</v>
      </c>
      <c r="AD44" s="97">
        <f t="shared" si="2"/>
        <v>2261.580000000001</v>
      </c>
      <c r="AE44" s="125">
        <v>55.370000000000005</v>
      </c>
      <c r="AF44" s="97">
        <f t="shared" si="39"/>
        <v>37.69</v>
      </c>
      <c r="AG44" s="97">
        <f t="shared" si="47"/>
        <v>93.06</v>
      </c>
      <c r="AH44" s="129">
        <v>54.75</v>
      </c>
      <c r="AI44" s="97">
        <f t="shared" si="48"/>
        <v>37.28</v>
      </c>
      <c r="AJ44" s="97">
        <f t="shared" si="49"/>
        <v>92.03</v>
      </c>
      <c r="AK44" s="112">
        <f t="shared" si="15"/>
        <v>-2158.260000000001</v>
      </c>
      <c r="AL44" s="112"/>
      <c r="AM44" s="112">
        <f t="shared" si="16"/>
        <v>-35.97</v>
      </c>
      <c r="AN44" s="112">
        <f t="shared" si="50"/>
        <v>-35.97</v>
      </c>
      <c r="AO44" s="112"/>
      <c r="AP44" s="112">
        <f t="shared" si="51"/>
        <v>-35.57</v>
      </c>
      <c r="AQ44" s="112">
        <f t="shared" si="52"/>
        <v>-35.57</v>
      </c>
    </row>
    <row r="45" spans="1:43" ht="13.5" thickBot="1">
      <c r="A45" s="1"/>
      <c r="B45" s="1"/>
      <c r="C45" s="10" t="s">
        <v>0</v>
      </c>
      <c r="D45" s="22"/>
      <c r="E45" s="3"/>
      <c r="F45" s="52">
        <f>SUM(F9:F44)</f>
        <v>136169.43</v>
      </c>
      <c r="G45" s="52">
        <f aca="true" t="shared" si="55" ref="G45:AJ45">SUM(G9:G44)</f>
        <v>0</v>
      </c>
      <c r="H45" s="52">
        <f t="shared" si="55"/>
        <v>158198.29000000012</v>
      </c>
      <c r="I45" s="52"/>
      <c r="J45" s="52"/>
      <c r="K45" s="52"/>
      <c r="L45" s="52">
        <f>SUM(L9:L44)</f>
        <v>297255.14</v>
      </c>
      <c r="M45" s="52">
        <f t="shared" si="55"/>
        <v>0</v>
      </c>
      <c r="N45" s="52"/>
      <c r="O45" s="52"/>
      <c r="P45" s="149">
        <f t="shared" si="55"/>
        <v>297255.14</v>
      </c>
      <c r="Q45" s="150">
        <v>54361.700000000004</v>
      </c>
      <c r="R45" s="149">
        <f t="shared" si="55"/>
        <v>4954.270000000001</v>
      </c>
      <c r="S45" s="149">
        <f t="shared" si="55"/>
        <v>59315.96999999999</v>
      </c>
      <c r="T45" s="150">
        <v>53763.61999999999</v>
      </c>
      <c r="U45" s="149">
        <f t="shared" si="55"/>
        <v>4899.76</v>
      </c>
      <c r="V45" s="149">
        <f t="shared" si="55"/>
        <v>58663.37999999999</v>
      </c>
      <c r="W45" s="54">
        <f t="shared" si="55"/>
        <v>136169.43</v>
      </c>
      <c r="X45" s="114">
        <v>34936.5</v>
      </c>
      <c r="Y45" s="54">
        <f t="shared" si="55"/>
        <v>2269.5100000000007</v>
      </c>
      <c r="Z45" s="54">
        <f t="shared" si="55"/>
        <v>37206.009999999995</v>
      </c>
      <c r="AA45" s="118">
        <v>34551.990000000005</v>
      </c>
      <c r="AB45" s="54">
        <f t="shared" si="55"/>
        <v>2244.5300000000007</v>
      </c>
      <c r="AC45" s="54">
        <f t="shared" si="55"/>
        <v>36796.52</v>
      </c>
      <c r="AD45" s="55">
        <f t="shared" si="55"/>
        <v>158198.29000000012</v>
      </c>
      <c r="AE45" s="122">
        <v>19425.309999999998</v>
      </c>
      <c r="AF45" s="55">
        <f t="shared" si="55"/>
        <v>2636.6199999999994</v>
      </c>
      <c r="AG45" s="55">
        <f t="shared" si="55"/>
        <v>22061.930000000004</v>
      </c>
      <c r="AH45" s="126">
        <v>19211.64</v>
      </c>
      <c r="AI45" s="55">
        <f t="shared" si="55"/>
        <v>2607.61</v>
      </c>
      <c r="AJ45" s="55">
        <f t="shared" si="55"/>
        <v>21819.250000000007</v>
      </c>
      <c r="AK45" s="113">
        <f>SUM(AK9:AK44)</f>
        <v>2887.4199999998445</v>
      </c>
      <c r="AL45" s="113">
        <f aca="true" t="shared" si="56" ref="AL45:AQ45">SUM(AL9:AL44)</f>
        <v>0</v>
      </c>
      <c r="AM45" s="113">
        <f t="shared" si="56"/>
        <v>48.130000000000024</v>
      </c>
      <c r="AN45" s="113">
        <f t="shared" si="56"/>
        <v>48.130000000000024</v>
      </c>
      <c r="AO45" s="113">
        <f t="shared" si="56"/>
        <v>0</v>
      </c>
      <c r="AP45" s="113">
        <f t="shared" si="56"/>
        <v>47.60999999999978</v>
      </c>
      <c r="AQ45" s="113">
        <f t="shared" si="56"/>
        <v>47.60999999999978</v>
      </c>
    </row>
    <row r="46" spans="1:43" ht="13.5" thickTop="1">
      <c r="A46" s="1"/>
      <c r="B46" s="1"/>
      <c r="C46" s="2"/>
      <c r="D46" s="4"/>
      <c r="E46" s="3"/>
      <c r="F46" s="3"/>
      <c r="G46" s="3"/>
      <c r="H46" s="3"/>
      <c r="I46" s="3"/>
      <c r="J46" s="3"/>
      <c r="K46" s="3"/>
      <c r="L46" s="3"/>
      <c r="M46" s="3"/>
      <c r="N46" s="5"/>
      <c r="O46" s="5"/>
      <c r="P46" s="135"/>
      <c r="Q46" s="135"/>
      <c r="R46" s="135"/>
      <c r="S46" s="135"/>
      <c r="T46" s="135"/>
      <c r="U46" s="135"/>
      <c r="V46" s="135"/>
      <c r="W46" s="31"/>
      <c r="X46" s="31"/>
      <c r="Y46" s="31"/>
      <c r="Z46" s="31"/>
      <c r="AA46" s="31"/>
      <c r="AB46" s="31"/>
      <c r="AC46" s="31"/>
      <c r="AD46" s="37"/>
      <c r="AE46" s="37"/>
      <c r="AF46" s="37"/>
      <c r="AG46" s="37"/>
      <c r="AH46" s="37"/>
      <c r="AI46" s="37"/>
      <c r="AJ46" s="37"/>
      <c r="AK46" s="103"/>
      <c r="AL46" s="103"/>
      <c r="AM46" s="103"/>
      <c r="AN46" s="103"/>
      <c r="AO46" s="103"/>
      <c r="AP46" s="103"/>
      <c r="AQ46" s="103"/>
    </row>
    <row r="47" spans="1:43" ht="12.75">
      <c r="A47" s="1"/>
      <c r="B47" s="1"/>
      <c r="C47" s="2"/>
      <c r="D47" s="4"/>
      <c r="E47" s="3"/>
      <c r="F47" s="3"/>
      <c r="G47" s="3"/>
      <c r="H47" s="3"/>
      <c r="I47" s="3"/>
      <c r="J47" s="3"/>
      <c r="K47" s="3"/>
      <c r="L47" s="3"/>
      <c r="M47" s="3"/>
      <c r="N47" s="5"/>
      <c r="O47" s="5"/>
      <c r="P47" s="135"/>
      <c r="Q47" s="135"/>
      <c r="R47" s="135"/>
      <c r="S47" s="135"/>
      <c r="T47" s="135"/>
      <c r="U47" s="135"/>
      <c r="V47" s="135"/>
      <c r="W47" s="31"/>
      <c r="X47" s="31"/>
      <c r="Y47" s="31"/>
      <c r="Z47" s="31"/>
      <c r="AA47" s="31"/>
      <c r="AB47" s="31"/>
      <c r="AC47" s="31"/>
      <c r="AD47" s="37"/>
      <c r="AE47" s="37"/>
      <c r="AF47" s="37"/>
      <c r="AG47" s="37"/>
      <c r="AH47" s="37"/>
      <c r="AI47" s="37"/>
      <c r="AJ47" s="37"/>
      <c r="AK47" s="103"/>
      <c r="AL47" s="103"/>
      <c r="AM47" s="103"/>
      <c r="AN47" s="103"/>
      <c r="AO47" s="103"/>
      <c r="AP47" s="103"/>
      <c r="AQ47" s="103"/>
    </row>
    <row r="48" spans="1:43" ht="12.75">
      <c r="A48" s="1"/>
      <c r="B48" s="1"/>
      <c r="C48" s="13"/>
      <c r="D48" s="4"/>
      <c r="E48" s="3"/>
      <c r="F48" s="3"/>
      <c r="G48" s="3"/>
      <c r="H48" s="3"/>
      <c r="I48" s="3"/>
      <c r="J48" s="3"/>
      <c r="K48" s="3"/>
      <c r="L48" s="3"/>
      <c r="M48" s="3"/>
      <c r="N48" s="5"/>
      <c r="O48" s="5"/>
      <c r="P48" s="135"/>
      <c r="Q48" s="135"/>
      <c r="R48" s="135"/>
      <c r="S48" s="135"/>
      <c r="T48" s="135" t="s">
        <v>74</v>
      </c>
      <c r="U48" s="151">
        <f>SUM(U9:U20)</f>
        <v>1366.49</v>
      </c>
      <c r="V48" s="135"/>
      <c r="W48" s="31"/>
      <c r="X48" s="31"/>
      <c r="Y48" s="31"/>
      <c r="Z48" s="31"/>
      <c r="AA48" s="31"/>
      <c r="AB48" s="31"/>
      <c r="AC48" s="31"/>
      <c r="AD48" s="37"/>
      <c r="AE48" s="37"/>
      <c r="AF48" s="37"/>
      <c r="AG48" s="37"/>
      <c r="AH48" s="37"/>
      <c r="AI48" s="37"/>
      <c r="AJ48" s="37"/>
      <c r="AK48" s="103"/>
      <c r="AL48" s="103"/>
      <c r="AM48" s="103"/>
      <c r="AN48" s="103"/>
      <c r="AO48" s="103"/>
      <c r="AP48" s="103"/>
      <c r="AQ48" s="103"/>
    </row>
    <row r="49" spans="1:43" ht="12.75">
      <c r="A49" s="1"/>
      <c r="B49" s="1"/>
      <c r="C49" s="16"/>
      <c r="D49" s="28"/>
      <c r="E49" s="3"/>
      <c r="F49" s="3"/>
      <c r="G49" s="3"/>
      <c r="H49" s="3"/>
      <c r="I49" s="3"/>
      <c r="J49" s="3"/>
      <c r="K49" s="3"/>
      <c r="L49" s="3"/>
      <c r="M49" s="3"/>
      <c r="N49" s="5"/>
      <c r="O49" s="5"/>
      <c r="P49" s="135"/>
      <c r="Q49" s="135"/>
      <c r="R49" s="135"/>
      <c r="S49" s="135"/>
      <c r="T49" s="135" t="s">
        <v>75</v>
      </c>
      <c r="U49" s="151">
        <f>SUM(U21:U32)</f>
        <v>2753.4700000000003</v>
      </c>
      <c r="V49" s="135"/>
      <c r="W49" s="31"/>
      <c r="X49" s="31"/>
      <c r="Y49" s="31"/>
      <c r="Z49" s="31"/>
      <c r="AA49" s="31"/>
      <c r="AB49" s="31"/>
      <c r="AC49" s="31"/>
      <c r="AD49" s="37"/>
      <c r="AE49" s="37"/>
      <c r="AF49" s="37"/>
      <c r="AG49" s="37"/>
      <c r="AH49" s="37"/>
      <c r="AI49" s="37"/>
      <c r="AJ49" s="37"/>
      <c r="AK49" s="103"/>
      <c r="AL49" s="103"/>
      <c r="AM49" s="103"/>
      <c r="AN49" s="103"/>
      <c r="AO49" s="103"/>
      <c r="AP49" s="103"/>
      <c r="AQ49" s="103"/>
    </row>
    <row r="50" spans="1:43" ht="12.75">
      <c r="A50" s="1"/>
      <c r="B50" s="1"/>
      <c r="C50" s="2"/>
      <c r="D50" s="4"/>
      <c r="E50" s="3"/>
      <c r="F50" s="3"/>
      <c r="G50" s="3"/>
      <c r="H50" s="3"/>
      <c r="I50" s="3"/>
      <c r="J50" s="3"/>
      <c r="K50" s="3"/>
      <c r="L50" s="3"/>
      <c r="M50" s="3"/>
      <c r="N50" s="5"/>
      <c r="O50" s="5"/>
      <c r="P50" s="135"/>
      <c r="Q50" s="135"/>
      <c r="R50" s="135"/>
      <c r="S50" s="135"/>
      <c r="T50" s="135" t="s">
        <v>76</v>
      </c>
      <c r="U50" s="151">
        <f>SUM(U33:U44)</f>
        <v>779.8</v>
      </c>
      <c r="V50" s="135"/>
      <c r="W50" s="31"/>
      <c r="X50" s="31"/>
      <c r="Y50" s="31"/>
      <c r="Z50" s="31"/>
      <c r="AA50" s="31"/>
      <c r="AB50" s="31"/>
      <c r="AC50" s="31"/>
      <c r="AD50" s="37"/>
      <c r="AE50" s="37"/>
      <c r="AF50" s="37"/>
      <c r="AG50" s="37"/>
      <c r="AH50" s="37"/>
      <c r="AI50" s="37"/>
      <c r="AJ50" s="37"/>
      <c r="AK50" s="103"/>
      <c r="AL50" s="103"/>
      <c r="AM50" s="103"/>
      <c r="AN50" s="103"/>
      <c r="AO50" s="103"/>
      <c r="AP50" s="103"/>
      <c r="AQ50" s="103"/>
    </row>
    <row r="51" spans="1:43" ht="13.5" thickBot="1">
      <c r="A51" s="1"/>
      <c r="B51" s="1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5"/>
      <c r="O51" s="5"/>
      <c r="P51" s="135"/>
      <c r="Q51" s="135"/>
      <c r="R51" s="135"/>
      <c r="S51" s="135"/>
      <c r="T51" s="135"/>
      <c r="U51" s="152">
        <f>SUM(U48:U50)</f>
        <v>4899.76</v>
      </c>
      <c r="V51" s="135"/>
      <c r="W51" s="31"/>
      <c r="X51" s="31"/>
      <c r="Y51" s="31"/>
      <c r="Z51" s="31"/>
      <c r="AA51" s="31"/>
      <c r="AB51" s="31"/>
      <c r="AC51" s="31"/>
      <c r="AD51" s="37"/>
      <c r="AE51" s="37"/>
      <c r="AF51" s="37"/>
      <c r="AG51" s="37"/>
      <c r="AH51" s="37"/>
      <c r="AI51" s="37"/>
      <c r="AJ51" s="37"/>
      <c r="AK51" s="103"/>
      <c r="AL51" s="103"/>
      <c r="AM51" s="103"/>
      <c r="AN51" s="103"/>
      <c r="AO51" s="103"/>
      <c r="AP51" s="103"/>
      <c r="AQ51" s="103"/>
    </row>
    <row r="52" spans="1:43" ht="13.5" thickTop="1">
      <c r="A52" s="1"/>
      <c r="B52" s="1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5"/>
      <c r="O52" s="5"/>
      <c r="P52" s="135"/>
      <c r="Q52" s="135"/>
      <c r="R52" s="135"/>
      <c r="S52" s="135"/>
      <c r="T52" s="135"/>
      <c r="U52" s="135"/>
      <c r="V52" s="135"/>
      <c r="W52" s="31"/>
      <c r="X52" s="31"/>
      <c r="Y52" s="31"/>
      <c r="Z52" s="31"/>
      <c r="AA52" s="31"/>
      <c r="AB52" s="31"/>
      <c r="AC52" s="31"/>
      <c r="AD52" s="37"/>
      <c r="AE52" s="37"/>
      <c r="AF52" s="37"/>
      <c r="AG52" s="37"/>
      <c r="AH52" s="37"/>
      <c r="AI52" s="37"/>
      <c r="AJ52" s="37"/>
      <c r="AK52" s="103"/>
      <c r="AL52" s="103"/>
      <c r="AM52" s="103"/>
      <c r="AN52" s="103"/>
      <c r="AO52" s="103"/>
      <c r="AP52" s="103"/>
      <c r="AQ52" s="103"/>
    </row>
    <row r="53" ht="12.75">
      <c r="C53" s="29" t="s">
        <v>57</v>
      </c>
    </row>
    <row r="54" ht="12.75">
      <c r="C54" s="48" t="s">
        <v>81</v>
      </c>
    </row>
    <row r="56" ht="12.75">
      <c r="C56" s="29"/>
    </row>
  </sheetData>
  <sheetProtection/>
  <mergeCells count="4">
    <mergeCell ref="W3:Y3"/>
    <mergeCell ref="AD3:AF3"/>
    <mergeCell ref="P3:R3"/>
    <mergeCell ref="AK3:AM3"/>
  </mergeCells>
  <printOptions gridLines="1"/>
  <pageMargins left="0.25" right="0.2" top="0.25" bottom="0.25" header="0.3" footer="0.3"/>
  <pageSetup fitToHeight="0" horizontalDpi="600" verticalDpi="600" orientation="landscape" paperSize="5" scale="36" r:id="rId3"/>
  <headerFooter>
    <oddFooter>&amp;C&amp;Z&amp;F</oddFooter>
  </headerFooter>
  <colBreaks count="1" manualBreakCount="1">
    <brk id="36" max="53" man="1"/>
  </colBreaks>
  <ignoredErrors>
    <ignoredError sqref="Y9:Y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 Brubaker</dc:creator>
  <cp:keywords/>
  <dc:description/>
  <cp:lastModifiedBy>Betsy Sekula</cp:lastModifiedBy>
  <cp:lastPrinted>2017-03-23T18:11:08Z</cp:lastPrinted>
  <dcterms:created xsi:type="dcterms:W3CDTF">2013-01-21T19:05:56Z</dcterms:created>
  <dcterms:modified xsi:type="dcterms:W3CDTF">2017-07-07T17:38:21Z</dcterms:modified>
  <cp:category/>
  <cp:version/>
  <cp:contentType/>
  <cp:contentStatus/>
</cp:coreProperties>
</file>