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435" windowHeight="10950" tabRatio="820" activeTab="1"/>
  </bookViews>
  <sheets>
    <sheet name="Staff 1-68 - Test" sheetId="6" r:id="rId1"/>
    <sheet name="Staff 1-68 - 2016" sheetId="5" r:id="rId2"/>
    <sheet name="Staff 1-68 - 2015" sheetId="3" r:id="rId3"/>
    <sheet name="Staff 1-68 - 2014" sheetId="2" r:id="rId4"/>
    <sheet name="Staff 1-68 - 2013" sheetId="1" r:id="rId5"/>
  </sheets>
  <definedNames>
    <definedName name="_xlnm.Print_Area" localSheetId="4">'Staff 1-68 - 2013'!$A$1:$AC$78</definedName>
    <definedName name="_xlnm.Print_Area" localSheetId="3">'Staff 1-68 - 2014'!$A$1:$AC$83</definedName>
    <definedName name="_xlnm.Print_Area" localSheetId="2">'Staff 1-68 - 2015'!$A$1:$AC$84</definedName>
    <definedName name="_xlnm.Print_Area" localSheetId="1">'Staff 1-68 - 2016'!$A$1:$AC$83</definedName>
    <definedName name="_xlnm.Print_Area" localSheetId="0">'Staff 1-68 - Test'!$A$1:$AC$84</definedName>
    <definedName name="_xlnm.Print_Titles" localSheetId="4">'Staff 1-68 - 2013'!$A:$B,'Staff 1-68 - 2013'!$1:$6</definedName>
    <definedName name="_xlnm.Print_Titles" localSheetId="3">'Staff 1-68 - 2014'!$A:$B,'Staff 1-68 - 2014'!$1:$6</definedName>
    <definedName name="_xlnm.Print_Titles" localSheetId="2">'Staff 1-68 - 2015'!$A:$B,'Staff 1-68 - 2015'!$1:$6</definedName>
    <definedName name="_xlnm.Print_Titles" localSheetId="1">'Staff 1-68 - 2016'!$A:$B,'Staff 1-68 - 2016'!$1:$6</definedName>
    <definedName name="_xlnm.Print_Titles" localSheetId="0">'Staff 1-68 - Test'!$A:$B,'Staff 1-68 - Test'!$1:$6</definedName>
  </definedNames>
  <calcPr calcId="145621"/>
</workbook>
</file>

<file path=xl/calcChain.xml><?xml version="1.0" encoding="utf-8"?>
<calcChain xmlns="http://schemas.openxmlformats.org/spreadsheetml/2006/main">
  <c r="K71" i="1" l="1"/>
  <c r="I71" i="1"/>
  <c r="I66" i="1"/>
  <c r="I61" i="1"/>
  <c r="I56" i="1"/>
  <c r="I51" i="1"/>
  <c r="I46" i="1"/>
  <c r="I41" i="1"/>
  <c r="I36" i="1"/>
  <c r="K79" i="6" l="1"/>
  <c r="AB79" i="6" s="1"/>
  <c r="K78" i="6"/>
  <c r="AB78" i="6" s="1"/>
  <c r="K74" i="6"/>
  <c r="K73" i="6"/>
  <c r="K69" i="6"/>
  <c r="K68" i="6"/>
  <c r="K64" i="6"/>
  <c r="K63" i="6"/>
  <c r="K59" i="6"/>
  <c r="K58" i="6"/>
  <c r="K54" i="6"/>
  <c r="K53" i="6"/>
  <c r="K49" i="6"/>
  <c r="K48" i="6"/>
  <c r="K44" i="6"/>
  <c r="K43" i="6"/>
  <c r="I71" i="2"/>
  <c r="K71" i="2" s="1"/>
  <c r="I66" i="2"/>
  <c r="K66" i="2" s="1"/>
  <c r="I61" i="2"/>
  <c r="K61" i="2" s="1"/>
  <c r="I56" i="2"/>
  <c r="K56" i="2" s="1"/>
  <c r="I51" i="2"/>
  <c r="K51" i="2" s="1"/>
  <c r="I46" i="2"/>
  <c r="K46" i="2" s="1"/>
  <c r="I41" i="2"/>
  <c r="K41" i="2"/>
  <c r="K72" i="3"/>
  <c r="K67" i="3"/>
  <c r="K62" i="3"/>
  <c r="K57" i="3"/>
  <c r="K52" i="3"/>
  <c r="K47" i="3"/>
  <c r="K42" i="3"/>
  <c r="K71" i="5"/>
  <c r="K66" i="5"/>
  <c r="K61" i="5"/>
  <c r="K56" i="5"/>
  <c r="K51" i="5"/>
  <c r="K46" i="5"/>
  <c r="K41" i="5"/>
  <c r="I76" i="2" l="1"/>
  <c r="N79" i="6"/>
  <c r="L79" i="6"/>
  <c r="C64" i="6"/>
  <c r="AC78" i="6"/>
  <c r="P79" i="6"/>
  <c r="R79" i="6"/>
  <c r="T79" i="6"/>
  <c r="V79" i="6"/>
  <c r="X79" i="6"/>
  <c r="Z79" i="6"/>
  <c r="H74" i="6"/>
  <c r="D74" i="6"/>
  <c r="C74" i="6"/>
  <c r="E74" i="6"/>
  <c r="F74" i="6"/>
  <c r="G74" i="6"/>
  <c r="D69" i="6"/>
  <c r="E69" i="6"/>
  <c r="F69" i="6"/>
  <c r="G69" i="6"/>
  <c r="H69" i="6"/>
  <c r="C69" i="6"/>
  <c r="D64" i="6"/>
  <c r="E64" i="6"/>
  <c r="F64" i="6"/>
  <c r="G64" i="6"/>
  <c r="H64" i="6"/>
  <c r="D59" i="6"/>
  <c r="E59" i="6"/>
  <c r="F59" i="6"/>
  <c r="G59" i="6"/>
  <c r="H59" i="6"/>
  <c r="C59" i="6"/>
  <c r="D54" i="6"/>
  <c r="E54" i="6"/>
  <c r="F54" i="6"/>
  <c r="G54" i="6"/>
  <c r="H54" i="6"/>
  <c r="C54" i="6"/>
  <c r="I54" i="6" s="1"/>
  <c r="H49" i="6"/>
  <c r="D49" i="6"/>
  <c r="E49" i="6"/>
  <c r="F49" i="6"/>
  <c r="G49" i="6"/>
  <c r="C49" i="6"/>
  <c r="H44" i="6"/>
  <c r="G44" i="6"/>
  <c r="D44" i="6"/>
  <c r="E44" i="6"/>
  <c r="F44" i="6"/>
  <c r="C44" i="6"/>
  <c r="I44" i="6" s="1"/>
  <c r="I43" i="6"/>
  <c r="C78" i="6"/>
  <c r="K76" i="5" l="1"/>
  <c r="AB76" i="5" s="1"/>
  <c r="I64" i="6"/>
  <c r="E79" i="6"/>
  <c r="C79" i="6"/>
  <c r="F79" i="6"/>
  <c r="H79" i="6"/>
  <c r="G79" i="6"/>
  <c r="D79" i="6"/>
  <c r="I69" i="6"/>
  <c r="I74" i="6"/>
  <c r="H78" i="6"/>
  <c r="G78" i="6"/>
  <c r="F78" i="6"/>
  <c r="E78" i="6"/>
  <c r="D78" i="6"/>
  <c r="AC76" i="5"/>
  <c r="H76" i="5"/>
  <c r="G76" i="5"/>
  <c r="F76" i="5"/>
  <c r="E76" i="5"/>
  <c r="D76" i="5"/>
  <c r="C76" i="5"/>
  <c r="AC77" i="3"/>
  <c r="H77" i="3"/>
  <c r="G77" i="3"/>
  <c r="F77" i="3"/>
  <c r="E77" i="3"/>
  <c r="D77" i="3"/>
  <c r="C77" i="3"/>
  <c r="AC76" i="2"/>
  <c r="F76" i="2"/>
  <c r="E76" i="2"/>
  <c r="H76" i="2"/>
  <c r="G76" i="2"/>
  <c r="D76" i="2"/>
  <c r="C76" i="2"/>
  <c r="AC71" i="1"/>
  <c r="F71" i="1"/>
  <c r="H71" i="1"/>
  <c r="G71" i="1"/>
  <c r="E71" i="1"/>
  <c r="D71" i="1"/>
  <c r="C71" i="1"/>
  <c r="I11" i="2" l="1"/>
  <c r="K11" i="2" s="1"/>
  <c r="I12" i="2"/>
  <c r="K12" i="2" s="1"/>
  <c r="I14" i="2"/>
  <c r="K14" i="2" s="1"/>
  <c r="I17" i="2"/>
  <c r="K17" i="2" s="1"/>
  <c r="I10" i="2"/>
  <c r="I11" i="1"/>
  <c r="K11" i="1" s="1"/>
  <c r="I12" i="1"/>
  <c r="K12" i="1" s="1"/>
  <c r="I14" i="1"/>
  <c r="K14" i="1" s="1"/>
  <c r="I17" i="1"/>
  <c r="K17" i="1" s="1"/>
  <c r="K10" i="2" l="1"/>
  <c r="I10" i="1"/>
  <c r="K10" i="1" l="1"/>
  <c r="N6" i="6"/>
  <c r="P6" i="6"/>
  <c r="R6" i="6"/>
  <c r="T6" i="6"/>
  <c r="V6" i="6"/>
  <c r="X6" i="6"/>
  <c r="Z6" i="6"/>
  <c r="AB6" i="6"/>
  <c r="I48" i="6"/>
  <c r="I49" i="6"/>
  <c r="I53" i="6"/>
  <c r="I58" i="6"/>
  <c r="I59" i="6"/>
  <c r="I63" i="6"/>
  <c r="I68" i="6"/>
  <c r="I73" i="6"/>
  <c r="I78" i="6" l="1"/>
  <c r="I79" i="6" l="1"/>
  <c r="Z6" i="1"/>
  <c r="Z6" i="2"/>
  <c r="Z6" i="3"/>
  <c r="Z6" i="5"/>
  <c r="X6" i="1"/>
  <c r="V6" i="1"/>
  <c r="T6" i="1"/>
  <c r="R6" i="1"/>
  <c r="X6" i="2"/>
  <c r="V6" i="2"/>
  <c r="T6" i="2"/>
  <c r="R6" i="2"/>
  <c r="X6" i="3"/>
  <c r="V6" i="3"/>
  <c r="T6" i="3"/>
  <c r="R6" i="3"/>
  <c r="X6" i="5"/>
  <c r="V6" i="5"/>
  <c r="T6" i="5"/>
  <c r="R6" i="5"/>
  <c r="I46" i="5" l="1"/>
  <c r="I41" i="5"/>
  <c r="I16" i="5"/>
  <c r="K16" i="5" s="1"/>
  <c r="I15" i="5"/>
  <c r="K15" i="5" s="1"/>
  <c r="I14" i="5"/>
  <c r="K14" i="5" s="1"/>
  <c r="I12" i="5"/>
  <c r="K12" i="5" s="1"/>
  <c r="I10" i="5"/>
  <c r="I17" i="3"/>
  <c r="K17" i="3" s="1"/>
  <c r="I14" i="3"/>
  <c r="K14" i="3" s="1"/>
  <c r="I12" i="3"/>
  <c r="K12" i="3" s="1"/>
  <c r="I10" i="3"/>
  <c r="K66" i="1"/>
  <c r="K61" i="1"/>
  <c r="K36" i="1"/>
  <c r="K10" i="5" l="1"/>
  <c r="K10" i="3"/>
  <c r="K77" i="3" s="1"/>
  <c r="AB77" i="3" s="1"/>
  <c r="AB71" i="1" l="1"/>
  <c r="I71" i="5"/>
  <c r="I76" i="5" s="1"/>
  <c r="I66" i="5"/>
  <c r="I61" i="5"/>
  <c r="I56" i="5"/>
  <c r="I51" i="5"/>
  <c r="AB6" i="5"/>
  <c r="P6" i="5"/>
  <c r="N6" i="5"/>
  <c r="I72" i="3"/>
  <c r="I67" i="3"/>
  <c r="I62" i="3"/>
  <c r="I57" i="3"/>
  <c r="I52" i="3"/>
  <c r="I47" i="3"/>
  <c r="I42" i="3"/>
  <c r="AB6" i="3"/>
  <c r="P6" i="3"/>
  <c r="N6" i="3"/>
  <c r="AB6" i="2"/>
  <c r="P6" i="2"/>
  <c r="N6" i="2"/>
  <c r="K76" i="2" l="1"/>
  <c r="AB76" i="2" s="1"/>
  <c r="I77" i="3"/>
  <c r="N6" i="1"/>
  <c r="K56" i="1" l="1"/>
  <c r="K51" i="1"/>
  <c r="K41" i="1"/>
  <c r="K40" i="1"/>
  <c r="K35" i="1"/>
  <c r="AB6" i="1" l="1"/>
  <c r="P6" i="1"/>
</calcChain>
</file>

<file path=xl/sharedStrings.xml><?xml version="1.0" encoding="utf-8"?>
<sst xmlns="http://schemas.openxmlformats.org/spreadsheetml/2006/main" count="986" uniqueCount="113">
  <si>
    <t>Title</t>
  </si>
  <si>
    <t>Regular</t>
  </si>
  <si>
    <t>Overtime</t>
  </si>
  <si>
    <t>Standby</t>
  </si>
  <si>
    <t>Other</t>
  </si>
  <si>
    <t>Sub-Total</t>
  </si>
  <si>
    <t>Employee</t>
  </si>
  <si>
    <t xml:space="preserve">Salary &amp; Benefit Data by Employee - </t>
  </si>
  <si>
    <t>Employee Name</t>
  </si>
  <si>
    <t>(Provide Individually)</t>
  </si>
  <si>
    <t>Directors</t>
  </si>
  <si>
    <t>(Provide in Total as a Category)</t>
  </si>
  <si>
    <t xml:space="preserve">Managers </t>
  </si>
  <si>
    <t>Supervisors</t>
  </si>
  <si>
    <t>Union</t>
  </si>
  <si>
    <t>Non-Union Hourly</t>
  </si>
  <si>
    <t>Year   =&gt;</t>
  </si>
  <si>
    <t>Excess Vacation Payout</t>
  </si>
  <si>
    <t>Provide the Total Amount</t>
  </si>
  <si>
    <t>Total for All Categories</t>
  </si>
  <si>
    <t>Total Amount</t>
  </si>
  <si>
    <t>Provide the KY Jurisdictional Retail Amount</t>
  </si>
  <si>
    <t>Total for All - KY Jurisdictional Retail Amount</t>
  </si>
  <si>
    <t>Total KY Jurisdictional Retail Amount</t>
  </si>
  <si>
    <t>Case No. 2017-00179</t>
  </si>
  <si>
    <t>KPCO</t>
  </si>
  <si>
    <t>Kentucky Power Company</t>
  </si>
  <si>
    <t>Incentive</t>
  </si>
  <si>
    <t>Akins, Nicholas K.</t>
  </si>
  <si>
    <t>Chairman and CEO</t>
  </si>
  <si>
    <t>Hillebrand, Lana L</t>
  </si>
  <si>
    <t>Director and VP</t>
  </si>
  <si>
    <t>Tierney, Brian X.</t>
  </si>
  <si>
    <t>Director, CFO and VP</t>
  </si>
  <si>
    <t>McCullough, Mark C.</t>
  </si>
  <si>
    <t>Powers, Robert P.</t>
  </si>
  <si>
    <t>Welch,Dennis E</t>
  </si>
  <si>
    <t>Barton, Lisa M.</t>
  </si>
  <si>
    <t>Feinberg, David M.</t>
  </si>
  <si>
    <t>Director and Secretary</t>
  </si>
  <si>
    <t>LaFleur,Jeffery D (2nd period)</t>
  </si>
  <si>
    <t>Vice President</t>
  </si>
  <si>
    <t>Light,Timothy K</t>
  </si>
  <si>
    <t>Sloat,Julia A</t>
  </si>
  <si>
    <t>Vice President and Treasurer</t>
  </si>
  <si>
    <t>Hawkins,Renee V</t>
  </si>
  <si>
    <t>Assistant Treasurer</t>
  </si>
  <si>
    <t>Pyle,Mark A</t>
  </si>
  <si>
    <t>Vice President - Tax</t>
  </si>
  <si>
    <t>Cross,Jeffrey D</t>
  </si>
  <si>
    <t>Assistant Secretary</t>
  </si>
  <si>
    <t>Williams,Julie</t>
  </si>
  <si>
    <t>Assistant Controller</t>
  </si>
  <si>
    <t>Heyeck,Michael</t>
  </si>
  <si>
    <t>Pauley,Gregory</t>
  </si>
  <si>
    <t>President and COO</t>
  </si>
  <si>
    <t>Berkemeyer,Thomas G</t>
  </si>
  <si>
    <t>Buonaiuto,Joseph M</t>
  </si>
  <si>
    <t>Chief Accounting Officer &amp; Controller</t>
  </si>
  <si>
    <t>Smith,Scott N</t>
  </si>
  <si>
    <t>Reis,Andrew B</t>
  </si>
  <si>
    <t>Exempt (not including Directors, Supervisors and Managers)</t>
  </si>
  <si>
    <t>Non-Exempt  (not including Supervisors and Managers)</t>
  </si>
  <si>
    <t>Mills,Marguerite C</t>
  </si>
  <si>
    <t xml:space="preserve">LaFleur,Jeffery D </t>
  </si>
  <si>
    <t>Vice President - Generation Assets</t>
  </si>
  <si>
    <t>Isenberg,Michael S</t>
  </si>
  <si>
    <t>James,Eric J</t>
  </si>
  <si>
    <t>Travis,F. Scott</t>
  </si>
  <si>
    <t>Sherwood,Julie A.</t>
  </si>
  <si>
    <t>Smith,A. Wade</t>
  </si>
  <si>
    <t>Johnson,William E</t>
  </si>
  <si>
    <t>Patton,Charles R</t>
  </si>
  <si>
    <t>Vice President (also Director for separate period)</t>
  </si>
  <si>
    <t>Dieck,Lonni L</t>
  </si>
  <si>
    <t>Satterwhite,Matthew J</t>
  </si>
  <si>
    <t>Subtotal for Officers Only</t>
  </si>
  <si>
    <t>LaFleur,Jeffery D (1st period)</t>
  </si>
  <si>
    <t>Osborne,Debra L</t>
  </si>
  <si>
    <t>President and COO (until Dec 2016)</t>
  </si>
  <si>
    <t>President and COO (from Dec 2016)</t>
  </si>
  <si>
    <t>12-months Ending 2/28/2017</t>
  </si>
  <si>
    <t>Excess 
Vacation
 Payout</t>
  </si>
  <si>
    <t>Emp</t>
  </si>
  <si>
    <t>Chief Acctg Officer &amp; Controller</t>
  </si>
  <si>
    <t>Vice President &amp; Asst. Controller</t>
  </si>
  <si>
    <t>Chief Accot Officer &amp; Controller</t>
  </si>
  <si>
    <t>Vice Pres(Director for separate period)</t>
  </si>
  <si>
    <t>Vice President-Generation Assets</t>
  </si>
  <si>
    <t>Chief Accting Officer &amp; Controller</t>
  </si>
  <si>
    <t>KPCo's
Share</t>
  </si>
  <si>
    <t>Subtotal For Officers</t>
  </si>
  <si>
    <t>Officers</t>
  </si>
  <si>
    <t>Subtotal for Officers</t>
  </si>
  <si>
    <t>N/A</t>
  </si>
  <si>
    <r>
      <rPr>
        <vertAlign val="superscript"/>
        <sz val="11"/>
        <rFont val="Calibri"/>
        <family val="2"/>
        <scheme val="minor"/>
      </rPr>
      <t xml:space="preserve">(2) </t>
    </r>
    <r>
      <rPr>
        <sz val="11"/>
        <rFont val="Calibri"/>
        <family val="2"/>
        <scheme val="minor"/>
      </rPr>
      <t>Life Insurance and AD&amp;D are recorded together.</t>
    </r>
  </si>
  <si>
    <r>
      <rPr>
        <vertAlign val="superscript"/>
        <sz val="11"/>
        <rFont val="Calibri"/>
        <family val="2"/>
        <scheme val="minor"/>
      </rPr>
      <t xml:space="preserve">(3) </t>
    </r>
    <r>
      <rPr>
        <sz val="11"/>
        <rFont val="Calibri"/>
        <family val="2"/>
        <scheme val="minor"/>
      </rPr>
      <t>This includes any remaining costs related to the defined benefit retirement plan being phased out that is not recorded separately.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</si>
  <si>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This includes Long Term Disability.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</si>
  <si>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Actual benefit costs are not recorded by employee or group of employee.</t>
    </r>
  </si>
  <si>
    <t>KPCo % Share</t>
  </si>
  <si>
    <r>
      <t>Total for All - KY Jurisdictional Retail Amount</t>
    </r>
    <r>
      <rPr>
        <vertAlign val="superscript"/>
        <sz val="11"/>
        <rFont val="Arial"/>
        <family val="2"/>
      </rPr>
      <t xml:space="preserve"> (5)</t>
    </r>
  </si>
  <si>
    <r>
      <t>Health Benefits Cost</t>
    </r>
    <r>
      <rPr>
        <vertAlign val="superscript"/>
        <sz val="11"/>
        <rFont val="Arial"/>
        <family val="2"/>
      </rPr>
      <t xml:space="preserve"> (1)</t>
    </r>
  </si>
  <si>
    <r>
      <t>Dental Benefits</t>
    </r>
    <r>
      <rPr>
        <vertAlign val="superscript"/>
        <sz val="11"/>
        <rFont val="Arial"/>
        <family val="2"/>
      </rPr>
      <t xml:space="preserve"> (1)</t>
    </r>
  </si>
  <si>
    <r>
      <t>Vision</t>
    </r>
    <r>
      <rPr>
        <vertAlign val="superscript"/>
        <sz val="11"/>
        <rFont val="Arial"/>
        <family val="2"/>
      </rPr>
      <t xml:space="preserve"> (1)</t>
    </r>
  </si>
  <si>
    <r>
      <t>Life Insurance</t>
    </r>
    <r>
      <rPr>
        <vertAlign val="superscript"/>
        <sz val="11"/>
        <rFont val="Arial"/>
        <family val="2"/>
      </rPr>
      <t xml:space="preserve"> (1 &amp; 2)</t>
    </r>
  </si>
  <si>
    <r>
      <t>AD&amp;D</t>
    </r>
    <r>
      <rPr>
        <vertAlign val="superscript"/>
        <sz val="11"/>
        <rFont val="Arial"/>
        <family val="2"/>
      </rPr>
      <t xml:space="preserve"> (1 &amp; 2)</t>
    </r>
  </si>
  <si>
    <r>
      <t>401k</t>
    </r>
    <r>
      <rPr>
        <vertAlign val="superscript"/>
        <sz val="11"/>
        <rFont val="Arial"/>
        <family val="2"/>
      </rPr>
      <t xml:space="preserve"> (1)</t>
    </r>
  </si>
  <si>
    <r>
      <t>Pension and 
OPEB</t>
    </r>
    <r>
      <rPr>
        <vertAlign val="superscript"/>
        <sz val="11"/>
        <rFont val="Arial"/>
        <family val="2"/>
      </rPr>
      <t xml:space="preserve"> (1 &amp; 3)</t>
    </r>
  </si>
  <si>
    <r>
      <t>Other Wage, Salary, Compensation or Benefit Not Listed</t>
    </r>
    <r>
      <rPr>
        <vertAlign val="superscript"/>
        <sz val="11"/>
        <rFont val="Arial"/>
        <family val="2"/>
      </rPr>
      <t xml:space="preserve"> (1 &amp; 4)</t>
    </r>
  </si>
  <si>
    <r>
      <t>Totals</t>
    </r>
    <r>
      <rPr>
        <vertAlign val="superscript"/>
        <sz val="11"/>
        <rFont val="Arial"/>
        <family val="2"/>
      </rPr>
      <t xml:space="preserve"> (1)</t>
    </r>
  </si>
  <si>
    <r>
      <t>Provide the KY Jurisdictional Retail Amount</t>
    </r>
    <r>
      <rPr>
        <vertAlign val="superscript"/>
        <sz val="11"/>
        <rFont val="Arial"/>
        <family val="2"/>
      </rPr>
      <t xml:space="preserve"> (5)</t>
    </r>
  </si>
  <si>
    <r>
      <t>Total KY Jurisdictional Retail Amount</t>
    </r>
    <r>
      <rPr>
        <vertAlign val="superscript"/>
        <sz val="11"/>
        <rFont val="Arial"/>
        <family val="2"/>
      </rPr>
      <t xml:space="preserve"> (5)</t>
    </r>
  </si>
  <si>
    <r>
      <rPr>
        <vertAlign val="superscript"/>
        <sz val="11"/>
        <color theme="1"/>
        <rFont val="Calibri"/>
        <family val="2"/>
        <scheme val="minor"/>
      </rPr>
      <t xml:space="preserve">(5) </t>
    </r>
    <r>
      <rPr>
        <sz val="11"/>
        <color theme="1"/>
        <rFont val="Calibri"/>
        <family val="2"/>
        <scheme val="minor"/>
      </rPr>
      <t>The Company has not performed a retail jurisdictional cost allocation study for the years 2013 through 2016, therefore, Kentucky retail jurisdictional detail is not available for these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</si>
</sst>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_);\(0\)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Arial"/>
      <family val="2"/>
    </font>
    <font>
      <b/>
      <i/>
      <sz val="11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Arial"/>
      <family val="2"/>
    </font>
    <font>
      <sz val="11"/>
      <name val="Times New Roman"/>
      <family val="1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9" fontId="8" fillId="0" borderId="0" applyFont="0" applyFill="0" applyBorder="0" applyAlignment="0" applyProtection="0"/>
    <xf numFmtId="0" fontId="9" fillId="0" borderId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9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9">
      <alignment horizontal="center"/>
    </xf>
    <xf numFmtId="3" fontId="11" fillId="0" borderId="0" applyFont="0" applyFill="0" applyBorder="0" applyAlignment="0" applyProtection="0"/>
    <xf numFmtId="0" fontId="11" fillId="2" borderId="0" applyNumberFormat="0" applyFont="0" applyBorder="0" applyAlignment="0" applyProtection="0"/>
    <xf numFmtId="0" fontId="8" fillId="0" borderId="0"/>
    <xf numFmtId="0" fontId="11" fillId="0" borderId="0"/>
    <xf numFmtId="44" fontId="8" fillId="0" borderId="0" applyFont="0" applyFill="0" applyBorder="0" applyAlignment="0" applyProtection="0"/>
  </cellStyleXfs>
  <cellXfs count="89">
    <xf numFmtId="0" fontId="0" fillId="0" borderId="0" xfId="0"/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center" vertical="top"/>
    </xf>
    <xf numFmtId="165" fontId="3" fillId="0" borderId="5" xfId="0" applyNumberFormat="1" applyFont="1" applyFill="1" applyBorder="1" applyAlignment="1" applyProtection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1" fillId="0" borderId="5" xfId="0" applyNumberFormat="1" applyFont="1" applyFill="1" applyBorder="1" applyAlignment="1" applyProtection="1">
      <alignment vertical="top"/>
      <protection locked="0"/>
    </xf>
    <xf numFmtId="164" fontId="1" fillId="0" borderId="5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>
      <alignment vertical="top"/>
    </xf>
    <xf numFmtId="41" fontId="1" fillId="0" borderId="5" xfId="0" applyNumberFormat="1" applyFont="1" applyFill="1" applyBorder="1" applyAlignment="1" applyProtection="1">
      <alignment vertical="top"/>
      <protection locked="0"/>
    </xf>
    <xf numFmtId="41" fontId="1" fillId="0" borderId="5" xfId="0" applyNumberFormat="1" applyFont="1" applyFill="1" applyBorder="1" applyAlignment="1" applyProtection="1">
      <alignment vertical="top"/>
    </xf>
    <xf numFmtId="41" fontId="1" fillId="0" borderId="5" xfId="0" applyNumberFormat="1" applyFont="1" applyFill="1" applyBorder="1" applyAlignment="1">
      <alignment vertical="top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42" fontId="1" fillId="0" borderId="5" xfId="0" applyNumberFormat="1" applyFont="1" applyFill="1" applyBorder="1" applyAlignment="1" applyProtection="1">
      <alignment vertical="top"/>
      <protection locked="0"/>
    </xf>
    <xf numFmtId="42" fontId="1" fillId="0" borderId="5" xfId="0" applyNumberFormat="1" applyFont="1" applyFill="1" applyBorder="1" applyAlignment="1" applyProtection="1">
      <alignment vertical="top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>
      <alignment horizontal="left" vertical="top"/>
    </xf>
    <xf numFmtId="165" fontId="3" fillId="0" borderId="0" xfId="0" applyNumberFormat="1" applyFont="1" applyFill="1" applyBorder="1" applyAlignment="1" applyProtection="1">
      <alignment horizontal="left" vertical="top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vertical="center"/>
      <protection locked="0"/>
    </xf>
    <xf numFmtId="49" fontId="6" fillId="0" borderId="3" xfId="0" applyNumberFormat="1" applyFont="1" applyFill="1" applyBorder="1" applyAlignment="1" applyProtection="1">
      <alignment vertical="center"/>
      <protection locked="0"/>
    </xf>
    <xf numFmtId="164" fontId="1" fillId="0" borderId="5" xfId="18" applyNumberFormat="1" applyFont="1" applyFill="1" applyBorder="1" applyAlignment="1" applyProtection="1">
      <alignment vertical="top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0" fontId="1" fillId="0" borderId="3" xfId="1" applyNumberFormat="1" applyFont="1" applyFill="1" applyBorder="1" applyAlignment="1" applyProtection="1">
      <alignment horizontal="center" vertical="center"/>
      <protection locked="0"/>
    </xf>
    <xf numFmtId="1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6" xfId="1" applyNumberFormat="1" applyFont="1" applyFill="1" applyBorder="1" applyAlignment="1" applyProtection="1">
      <alignment horizontal="center" vertical="center"/>
      <protection locked="0"/>
    </xf>
    <xf numFmtId="42" fontId="1" fillId="0" borderId="5" xfId="0" applyNumberFormat="1" applyFont="1" applyFill="1" applyBorder="1" applyAlignment="1" applyProtection="1">
      <alignment horizontal="center" vertical="top"/>
      <protection locked="0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 applyProtection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/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5" xfId="18" applyNumberFormat="1" applyFont="1" applyFill="1" applyBorder="1" applyAlignment="1" applyProtection="1">
      <alignment vertical="top"/>
    </xf>
    <xf numFmtId="42" fontId="1" fillId="3" borderId="5" xfId="0" applyNumberFormat="1" applyFont="1" applyFill="1" applyBorder="1" applyAlignment="1" applyProtection="1">
      <alignment vertical="top"/>
      <protection locked="0"/>
    </xf>
    <xf numFmtId="42" fontId="1" fillId="3" borderId="5" xfId="0" applyNumberFormat="1" applyFont="1" applyFill="1" applyBorder="1" applyAlignment="1" applyProtection="1">
      <alignment vertical="top"/>
    </xf>
    <xf numFmtId="42" fontId="5" fillId="3" borderId="5" xfId="0" applyNumberFormat="1" applyFont="1" applyFill="1" applyBorder="1" applyAlignment="1" applyProtection="1">
      <alignment vertical="top"/>
      <protection locked="0"/>
    </xf>
    <xf numFmtId="42" fontId="5" fillId="3" borderId="5" xfId="0" applyNumberFormat="1" applyFont="1" applyFill="1" applyBorder="1" applyAlignment="1" applyProtection="1">
      <alignment vertical="top"/>
    </xf>
    <xf numFmtId="164" fontId="5" fillId="3" borderId="5" xfId="18" applyNumberFormat="1" applyFont="1" applyFill="1" applyBorder="1" applyAlignment="1" applyProtection="1">
      <alignment vertical="top"/>
    </xf>
  </cellXfs>
  <cellStyles count="19">
    <cellStyle name="Currency" xfId="18" builtinId="4"/>
    <cellStyle name="Normal" xfId="0" builtinId="0"/>
    <cellStyle name="Normal 2" xfId="2"/>
    <cellStyle name="Normal 2 2" xfId="17"/>
    <cellStyle name="Normal 3" xfId="9"/>
    <cellStyle name="Normal 4" xfId="16"/>
    <cellStyle name="Percent" xfId="1" builtinId="5"/>
    <cellStyle name="PSChar" xfId="3"/>
    <cellStyle name="PSChar 2" xfId="10"/>
    <cellStyle name="PSDate" xfId="4"/>
    <cellStyle name="PSDate 2" xfId="11"/>
    <cellStyle name="PSDec" xfId="5"/>
    <cellStyle name="PSDec 2" xfId="12"/>
    <cellStyle name="PSHeading" xfId="6"/>
    <cellStyle name="PSHeading 2" xfId="13"/>
    <cellStyle name="PSInt" xfId="7"/>
    <cellStyle name="PSInt 2" xfId="14"/>
    <cellStyle name="PSSpacer" xfId="8"/>
    <cellStyle name="PSSpacer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85"/>
  <sheetViews>
    <sheetView zoomScale="80" zoomScaleNormal="80" workbookViewId="0">
      <pane xSplit="2" ySplit="6" topLeftCell="C7" activePane="bottomRight" state="frozen"/>
      <selection activeCell="A5" sqref="A5:B39"/>
      <selection pane="topRight" activeCell="A5" sqref="A5:B39"/>
      <selection pane="bottomLeft" activeCell="A5" sqref="A5:B39"/>
      <selection pane="bottomRight" activeCell="B37" sqref="B37"/>
    </sheetView>
  </sheetViews>
  <sheetFormatPr defaultColWidth="9.140625" defaultRowHeight="15" x14ac:dyDescent="0.25"/>
  <cols>
    <col min="1" max="1" width="19.85546875" style="2" customWidth="1"/>
    <col min="2" max="2" width="49.7109375" style="2" customWidth="1"/>
    <col min="3" max="4" width="15.140625" style="2" bestFit="1" customWidth="1"/>
    <col min="5" max="5" width="15" style="2" bestFit="1" customWidth="1"/>
    <col min="6" max="6" width="9.28515625" style="2" customWidth="1"/>
    <col min="7" max="8" width="15.140625" style="2" bestFit="1" customWidth="1"/>
    <col min="9" max="9" width="16.42578125" style="2" bestFit="1" customWidth="1"/>
    <col min="10" max="10" width="10.85546875" style="33" bestFit="1" customWidth="1"/>
    <col min="11" max="11" width="15.28515625" style="2" customWidth="1"/>
    <col min="12" max="13" width="13.7109375" style="2" bestFit="1" customWidth="1"/>
    <col min="14" max="15" width="12" style="2" bestFit="1" customWidth="1"/>
    <col min="16" max="16" width="7.140625" style="2" bestFit="1" customWidth="1"/>
    <col min="17" max="17" width="10.7109375" style="2" bestFit="1" customWidth="1"/>
    <col min="18" max="19" width="12" style="2" bestFit="1" customWidth="1"/>
    <col min="20" max="20" width="9.28515625" style="2" customWidth="1"/>
    <col min="21" max="21" width="6.7109375" style="2" bestFit="1" customWidth="1"/>
    <col min="22" max="23" width="13.7109375" style="2" bestFit="1" customWidth="1"/>
    <col min="24" max="24" width="12.7109375" style="2" bestFit="1" customWidth="1"/>
    <col min="25" max="25" width="6.7109375" style="2" bestFit="1" customWidth="1"/>
    <col min="26" max="27" width="12" style="2" bestFit="1" customWidth="1"/>
    <col min="28" max="28" width="16.42578125" style="2" bestFit="1" customWidth="1"/>
    <col min="29" max="29" width="13.7109375" style="2" bestFit="1" customWidth="1"/>
    <col min="30" max="30" width="2.28515625" style="2" customWidth="1"/>
    <col min="31" max="16384" width="9.140625" style="2"/>
  </cols>
  <sheetData>
    <row r="1" spans="1:120" ht="18.75" x14ac:dyDescent="0.25">
      <c r="A1" s="65" t="s">
        <v>26</v>
      </c>
    </row>
    <row r="2" spans="1:120" x14ac:dyDescent="0.25">
      <c r="A2" s="3" t="s">
        <v>24</v>
      </c>
    </row>
    <row r="3" spans="1:120" x14ac:dyDescent="0.25">
      <c r="A3" s="3" t="s">
        <v>7</v>
      </c>
      <c r="D3" s="4" t="s">
        <v>16</v>
      </c>
      <c r="E3" s="23" t="s">
        <v>81</v>
      </c>
    </row>
    <row r="4" spans="1:120" x14ac:dyDescent="0.25">
      <c r="B4" s="6"/>
      <c r="C4" s="7"/>
      <c r="D4" s="7"/>
      <c r="E4" s="7"/>
      <c r="F4" s="7"/>
      <c r="G4" s="7"/>
      <c r="H4" s="7"/>
      <c r="I4" s="7"/>
      <c r="J4" s="3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s="49" customFormat="1" ht="47.25" customHeight="1" x14ac:dyDescent="0.25">
      <c r="A5" s="66" t="s">
        <v>8</v>
      </c>
      <c r="B5" s="66" t="s">
        <v>0</v>
      </c>
      <c r="C5" s="66" t="s">
        <v>1</v>
      </c>
      <c r="D5" s="66" t="s">
        <v>2</v>
      </c>
      <c r="E5" s="66" t="s">
        <v>17</v>
      </c>
      <c r="F5" s="66" t="s">
        <v>3</v>
      </c>
      <c r="G5" s="66" t="s">
        <v>27</v>
      </c>
      <c r="H5" s="66" t="s">
        <v>4</v>
      </c>
      <c r="I5" s="66" t="s">
        <v>5</v>
      </c>
      <c r="J5" s="66" t="s">
        <v>99</v>
      </c>
      <c r="K5" s="66" t="s">
        <v>90</v>
      </c>
      <c r="L5" s="72" t="s">
        <v>101</v>
      </c>
      <c r="M5" s="73"/>
      <c r="N5" s="72" t="s">
        <v>102</v>
      </c>
      <c r="O5" s="73"/>
      <c r="P5" s="72" t="s">
        <v>103</v>
      </c>
      <c r="Q5" s="73"/>
      <c r="R5" s="72" t="s">
        <v>104</v>
      </c>
      <c r="S5" s="73"/>
      <c r="T5" s="72" t="s">
        <v>105</v>
      </c>
      <c r="U5" s="73"/>
      <c r="V5" s="72" t="s">
        <v>106</v>
      </c>
      <c r="W5" s="73"/>
      <c r="X5" s="72" t="s">
        <v>107</v>
      </c>
      <c r="Y5" s="73"/>
      <c r="Z5" s="72" t="s">
        <v>108</v>
      </c>
      <c r="AA5" s="74"/>
      <c r="AB5" s="72" t="s">
        <v>109</v>
      </c>
      <c r="AC5" s="7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s="49" customForma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0" t="s">
        <v>25</v>
      </c>
      <c r="M6" s="51" t="s">
        <v>6</v>
      </c>
      <c r="N6" s="51" t="str">
        <f>L6</f>
        <v>KPCO</v>
      </c>
      <c r="O6" s="51" t="s">
        <v>6</v>
      </c>
      <c r="P6" s="51" t="str">
        <f>+$L$6</f>
        <v>KPCO</v>
      </c>
      <c r="Q6" s="51" t="s">
        <v>6</v>
      </c>
      <c r="R6" s="51" t="str">
        <f>+$L$6</f>
        <v>KPCO</v>
      </c>
      <c r="S6" s="51" t="s">
        <v>6</v>
      </c>
      <c r="T6" s="51" t="str">
        <f>+$L$6</f>
        <v>KPCO</v>
      </c>
      <c r="U6" s="51" t="s">
        <v>83</v>
      </c>
      <c r="V6" s="51" t="str">
        <f>+$L$6</f>
        <v>KPCO</v>
      </c>
      <c r="W6" s="51" t="s">
        <v>6</v>
      </c>
      <c r="X6" s="51" t="str">
        <f>+$L$6</f>
        <v>KPCO</v>
      </c>
      <c r="Y6" s="51" t="s">
        <v>83</v>
      </c>
      <c r="Z6" s="51" t="str">
        <f>+$L$6</f>
        <v>KPCO</v>
      </c>
      <c r="AA6" s="51" t="s">
        <v>6</v>
      </c>
      <c r="AB6" s="51" t="str">
        <f>+$L$6</f>
        <v>KPCO</v>
      </c>
      <c r="AC6" s="51" t="s">
        <v>83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s="49" customFormat="1" x14ac:dyDescent="0.25">
      <c r="A7" s="52"/>
      <c r="B7" s="53"/>
      <c r="C7" s="54"/>
      <c r="D7" s="54"/>
      <c r="E7" s="54"/>
      <c r="F7" s="54"/>
      <c r="G7" s="54"/>
      <c r="H7" s="54"/>
      <c r="I7" s="55"/>
      <c r="J7" s="56"/>
      <c r="K7" s="55"/>
      <c r="L7" s="57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</row>
    <row r="8" spans="1:120" ht="15" customHeight="1" x14ac:dyDescent="0.25">
      <c r="A8" s="68" t="s">
        <v>92</v>
      </c>
      <c r="B8" s="69"/>
      <c r="C8" s="11"/>
      <c r="D8" s="11"/>
      <c r="E8" s="11"/>
      <c r="F8" s="11"/>
      <c r="G8" s="11"/>
      <c r="H8" s="11"/>
      <c r="I8" s="12"/>
      <c r="J8" s="43"/>
      <c r="K8" s="1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3"/>
      <c r="AC8" s="1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</row>
    <row r="9" spans="1:120" ht="15" customHeight="1" x14ac:dyDescent="0.25">
      <c r="A9" s="70" t="s">
        <v>9</v>
      </c>
      <c r="B9" s="71"/>
      <c r="C9" s="11"/>
      <c r="D9" s="11"/>
      <c r="E9" s="11"/>
      <c r="F9" s="11"/>
      <c r="G9" s="11"/>
      <c r="H9" s="11"/>
      <c r="I9" s="12"/>
      <c r="J9" s="44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3"/>
      <c r="AC9" s="1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</row>
    <row r="10" spans="1:120" x14ac:dyDescent="0.25">
      <c r="A10" s="19" t="s">
        <v>28</v>
      </c>
      <c r="B10" s="21" t="s">
        <v>29</v>
      </c>
      <c r="C10" s="84"/>
      <c r="D10" s="84"/>
      <c r="E10" s="84"/>
      <c r="F10" s="84"/>
      <c r="G10" s="84"/>
      <c r="H10" s="84"/>
      <c r="I10" s="85"/>
      <c r="J10" s="35">
        <v>5.0099999999999999E-2</v>
      </c>
      <c r="K10" s="83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3"/>
      <c r="AC10" s="13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</row>
    <row r="11" spans="1:120" x14ac:dyDescent="0.25">
      <c r="A11" s="19" t="s">
        <v>30</v>
      </c>
      <c r="B11" s="21" t="s">
        <v>31</v>
      </c>
      <c r="C11" s="84"/>
      <c r="D11" s="84"/>
      <c r="E11" s="84"/>
      <c r="F11" s="84"/>
      <c r="G11" s="84"/>
      <c r="H11" s="84"/>
      <c r="I11" s="85"/>
      <c r="J11" s="35">
        <v>5.4699999999999999E-2</v>
      </c>
      <c r="K11" s="8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</row>
    <row r="12" spans="1:120" x14ac:dyDescent="0.25">
      <c r="A12" s="19" t="s">
        <v>32</v>
      </c>
      <c r="B12" s="21" t="s">
        <v>33</v>
      </c>
      <c r="C12" s="84"/>
      <c r="D12" s="84"/>
      <c r="E12" s="84"/>
      <c r="F12" s="84"/>
      <c r="G12" s="84"/>
      <c r="H12" s="84"/>
      <c r="I12" s="85"/>
      <c r="J12" s="35">
        <v>5.2600000000000001E-2</v>
      </c>
      <c r="K12" s="8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3"/>
      <c r="AC12" s="1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</row>
    <row r="13" spans="1:120" x14ac:dyDescent="0.25">
      <c r="A13" s="19" t="s">
        <v>34</v>
      </c>
      <c r="B13" s="21" t="s">
        <v>31</v>
      </c>
      <c r="C13" s="84"/>
      <c r="D13" s="84"/>
      <c r="E13" s="84"/>
      <c r="F13" s="84"/>
      <c r="G13" s="84"/>
      <c r="H13" s="84"/>
      <c r="I13" s="85"/>
      <c r="J13" s="35">
        <v>6.5199999999999994E-2</v>
      </c>
      <c r="K13" s="8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  <c r="AC13" s="1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</row>
    <row r="14" spans="1:120" x14ac:dyDescent="0.25">
      <c r="A14" s="19" t="s">
        <v>35</v>
      </c>
      <c r="B14" s="21" t="s">
        <v>31</v>
      </c>
      <c r="C14" s="84"/>
      <c r="D14" s="84"/>
      <c r="E14" s="84"/>
      <c r="F14" s="84"/>
      <c r="G14" s="84"/>
      <c r="H14" s="84"/>
      <c r="I14" s="85"/>
      <c r="J14" s="35">
        <v>4.7E-2</v>
      </c>
      <c r="K14" s="8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3"/>
      <c r="AC14" s="1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</row>
    <row r="15" spans="1:120" x14ac:dyDescent="0.25">
      <c r="A15" s="19" t="s">
        <v>37</v>
      </c>
      <c r="B15" s="21" t="s">
        <v>31</v>
      </c>
      <c r="C15" s="84"/>
      <c r="D15" s="84"/>
      <c r="E15" s="84"/>
      <c r="F15" s="84"/>
      <c r="G15" s="84"/>
      <c r="H15" s="84"/>
      <c r="I15" s="85"/>
      <c r="J15" s="35">
        <v>2.9399999999999999E-2</v>
      </c>
      <c r="K15" s="8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3"/>
      <c r="AC15" s="1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</row>
    <row r="16" spans="1:120" x14ac:dyDescent="0.25">
      <c r="A16" s="19" t="s">
        <v>38</v>
      </c>
      <c r="B16" s="21" t="s">
        <v>39</v>
      </c>
      <c r="C16" s="84"/>
      <c r="D16" s="84"/>
      <c r="E16" s="84"/>
      <c r="F16" s="84"/>
      <c r="G16" s="84"/>
      <c r="H16" s="84"/>
      <c r="I16" s="85"/>
      <c r="J16" s="35">
        <v>3.1E-2</v>
      </c>
      <c r="K16" s="8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3"/>
      <c r="AC16" s="1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</row>
    <row r="17" spans="1:120" x14ac:dyDescent="0.25">
      <c r="A17" s="19" t="s">
        <v>63</v>
      </c>
      <c r="B17" s="21" t="s">
        <v>41</v>
      </c>
      <c r="C17" s="84"/>
      <c r="D17" s="84"/>
      <c r="E17" s="84"/>
      <c r="F17" s="84"/>
      <c r="G17" s="84"/>
      <c r="H17" s="84"/>
      <c r="I17" s="85"/>
      <c r="J17" s="35">
        <v>8.77E-2</v>
      </c>
      <c r="K17" s="8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3"/>
      <c r="AC17" s="1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</row>
    <row r="18" spans="1:120" x14ac:dyDescent="0.25">
      <c r="A18" s="19" t="s">
        <v>77</v>
      </c>
      <c r="B18" s="21" t="s">
        <v>41</v>
      </c>
      <c r="C18" s="84"/>
      <c r="D18" s="84"/>
      <c r="E18" s="84"/>
      <c r="F18" s="84"/>
      <c r="G18" s="84"/>
      <c r="H18" s="84"/>
      <c r="I18" s="85"/>
      <c r="J18" s="35">
        <v>0.1048</v>
      </c>
      <c r="K18" s="8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3"/>
      <c r="AC18" s="1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</row>
    <row r="19" spans="1:120" ht="15" customHeight="1" x14ac:dyDescent="0.25">
      <c r="A19" s="19" t="s">
        <v>64</v>
      </c>
      <c r="B19" s="21" t="s">
        <v>65</v>
      </c>
      <c r="C19" s="84"/>
      <c r="D19" s="84"/>
      <c r="E19" s="84"/>
      <c r="F19" s="84"/>
      <c r="G19" s="84"/>
      <c r="H19" s="84"/>
      <c r="I19" s="85"/>
      <c r="J19" s="35">
        <v>0.1048</v>
      </c>
      <c r="K19" s="8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3"/>
      <c r="AC19" s="13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</row>
    <row r="20" spans="1:120" x14ac:dyDescent="0.25">
      <c r="A20" s="19" t="s">
        <v>42</v>
      </c>
      <c r="B20" s="21" t="s">
        <v>41</v>
      </c>
      <c r="C20" s="84"/>
      <c r="D20" s="84"/>
      <c r="E20" s="84"/>
      <c r="F20" s="84"/>
      <c r="G20" s="84"/>
      <c r="H20" s="84"/>
      <c r="I20" s="85"/>
      <c r="J20" s="35">
        <v>6.9199999999999998E-2</v>
      </c>
      <c r="K20" s="8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3"/>
      <c r="AC20" s="1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</row>
    <row r="21" spans="1:120" x14ac:dyDescent="0.25">
      <c r="A21" s="19" t="s">
        <v>70</v>
      </c>
      <c r="B21" s="21" t="s">
        <v>41</v>
      </c>
      <c r="C21" s="84"/>
      <c r="D21" s="84"/>
      <c r="E21" s="84"/>
      <c r="F21" s="84"/>
      <c r="G21" s="84"/>
      <c r="H21" s="84"/>
      <c r="I21" s="85"/>
      <c r="J21" s="35">
        <v>1.0500000000000001E-2</v>
      </c>
      <c r="K21" s="8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3"/>
      <c r="AC21" s="13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</row>
    <row r="22" spans="1:120" x14ac:dyDescent="0.25">
      <c r="A22" s="19" t="s">
        <v>78</v>
      </c>
      <c r="B22" s="21" t="s">
        <v>65</v>
      </c>
      <c r="C22" s="84"/>
      <c r="D22" s="84"/>
      <c r="E22" s="84"/>
      <c r="F22" s="84"/>
      <c r="G22" s="84"/>
      <c r="H22" s="84"/>
      <c r="I22" s="85"/>
      <c r="J22" s="35">
        <v>9.2600000000000002E-2</v>
      </c>
      <c r="K22" s="8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3"/>
      <c r="AC22" s="13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</row>
    <row r="23" spans="1:120" x14ac:dyDescent="0.25">
      <c r="A23" s="19" t="s">
        <v>43</v>
      </c>
      <c r="B23" s="21" t="s">
        <v>44</v>
      </c>
      <c r="C23" s="84"/>
      <c r="D23" s="84"/>
      <c r="E23" s="84"/>
      <c r="F23" s="84"/>
      <c r="G23" s="84"/>
      <c r="H23" s="84"/>
      <c r="I23" s="85"/>
      <c r="J23" s="35">
        <v>1.41E-2</v>
      </c>
      <c r="K23" s="8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3"/>
      <c r="AC23" s="13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</row>
    <row r="24" spans="1:120" x14ac:dyDescent="0.25">
      <c r="A24" s="19" t="s">
        <v>45</v>
      </c>
      <c r="B24" s="21" t="s">
        <v>46</v>
      </c>
      <c r="C24" s="84"/>
      <c r="D24" s="84"/>
      <c r="E24" s="84"/>
      <c r="F24" s="84"/>
      <c r="G24" s="84"/>
      <c r="H24" s="84"/>
      <c r="I24" s="85"/>
      <c r="J24" s="35">
        <v>2.4299999999999999E-2</v>
      </c>
      <c r="K24" s="8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3"/>
      <c r="AC24" s="1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</row>
    <row r="25" spans="1:120" x14ac:dyDescent="0.25">
      <c r="A25" s="19" t="s">
        <v>47</v>
      </c>
      <c r="B25" s="21" t="s">
        <v>48</v>
      </c>
      <c r="C25" s="84"/>
      <c r="D25" s="84"/>
      <c r="E25" s="84"/>
      <c r="F25" s="84"/>
      <c r="G25" s="84"/>
      <c r="H25" s="84"/>
      <c r="I25" s="85"/>
      <c r="J25" s="35">
        <v>5.0099999999999999E-2</v>
      </c>
      <c r="K25" s="8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3"/>
      <c r="AC25" s="1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</row>
    <row r="26" spans="1:120" x14ac:dyDescent="0.25">
      <c r="A26" s="19" t="s">
        <v>74</v>
      </c>
      <c r="B26" s="21" t="s">
        <v>44</v>
      </c>
      <c r="C26" s="84"/>
      <c r="D26" s="84"/>
      <c r="E26" s="84"/>
      <c r="F26" s="84"/>
      <c r="G26" s="84"/>
      <c r="H26" s="84"/>
      <c r="I26" s="85"/>
      <c r="J26" s="35">
        <v>5.0900000000000001E-2</v>
      </c>
      <c r="K26" s="8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3"/>
      <c r="AC26" s="1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</row>
    <row r="27" spans="1:120" x14ac:dyDescent="0.25">
      <c r="A27" s="19" t="s">
        <v>51</v>
      </c>
      <c r="B27" s="21" t="s">
        <v>52</v>
      </c>
      <c r="C27" s="84"/>
      <c r="D27" s="84"/>
      <c r="E27" s="84"/>
      <c r="F27" s="84"/>
      <c r="G27" s="84"/>
      <c r="H27" s="84"/>
      <c r="I27" s="85"/>
      <c r="J27" s="35">
        <v>5.0999999999999997E-2</v>
      </c>
      <c r="K27" s="8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3"/>
      <c r="AC27" s="1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</row>
    <row r="28" spans="1:120" x14ac:dyDescent="0.25">
      <c r="A28" s="19" t="s">
        <v>54</v>
      </c>
      <c r="B28" s="21" t="s">
        <v>79</v>
      </c>
      <c r="C28" s="84"/>
      <c r="D28" s="84"/>
      <c r="E28" s="84"/>
      <c r="F28" s="84"/>
      <c r="G28" s="84"/>
      <c r="H28" s="84"/>
      <c r="I28" s="85"/>
      <c r="J28" s="36">
        <v>1</v>
      </c>
      <c r="K28" s="8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3"/>
      <c r="AC28" s="13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</row>
    <row r="29" spans="1:120" ht="15" customHeight="1" x14ac:dyDescent="0.25">
      <c r="A29" s="19" t="s">
        <v>56</v>
      </c>
      <c r="B29" s="21" t="s">
        <v>50</v>
      </c>
      <c r="C29" s="84"/>
      <c r="D29" s="84"/>
      <c r="E29" s="84"/>
      <c r="F29" s="84"/>
      <c r="G29" s="84"/>
      <c r="H29" s="84"/>
      <c r="I29" s="85"/>
      <c r="J29" s="35">
        <v>1.0800000000000001E-2</v>
      </c>
      <c r="K29" s="8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3"/>
      <c r="AC29" s="13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</row>
    <row r="30" spans="1:120" x14ac:dyDescent="0.25">
      <c r="A30" s="19" t="s">
        <v>57</v>
      </c>
      <c r="B30" s="21" t="s">
        <v>58</v>
      </c>
      <c r="C30" s="84"/>
      <c r="D30" s="84"/>
      <c r="E30" s="84"/>
      <c r="F30" s="84"/>
      <c r="G30" s="84"/>
      <c r="H30" s="84"/>
      <c r="I30" s="85"/>
      <c r="J30" s="35">
        <v>4.0599999999999997E-2</v>
      </c>
      <c r="K30" s="8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3"/>
      <c r="AC30" s="1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</row>
    <row r="31" spans="1:120" x14ac:dyDescent="0.25">
      <c r="A31" s="19" t="s">
        <v>71</v>
      </c>
      <c r="B31" s="21" t="s">
        <v>50</v>
      </c>
      <c r="C31" s="84"/>
      <c r="D31" s="84"/>
      <c r="E31" s="84"/>
      <c r="F31" s="84"/>
      <c r="G31" s="84"/>
      <c r="H31" s="84"/>
      <c r="I31" s="85"/>
      <c r="J31" s="35">
        <v>2.53E-2</v>
      </c>
      <c r="K31" s="8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3"/>
      <c r="AC31" s="13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</row>
    <row r="32" spans="1:120" ht="15" customHeight="1" x14ac:dyDescent="0.25">
      <c r="A32" s="19" t="s">
        <v>59</v>
      </c>
      <c r="B32" s="21" t="s">
        <v>41</v>
      </c>
      <c r="C32" s="84"/>
      <c r="D32" s="84"/>
      <c r="E32" s="84"/>
      <c r="F32" s="84"/>
      <c r="G32" s="84"/>
      <c r="H32" s="84"/>
      <c r="I32" s="85"/>
      <c r="J32" s="35">
        <v>2.7300000000000001E-2</v>
      </c>
      <c r="K32" s="8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3"/>
      <c r="AC32" s="13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</row>
    <row r="33" spans="1:120" x14ac:dyDescent="0.25">
      <c r="A33" s="19" t="s">
        <v>72</v>
      </c>
      <c r="B33" s="21" t="s">
        <v>73</v>
      </c>
      <c r="C33" s="84"/>
      <c r="D33" s="84"/>
      <c r="E33" s="84"/>
      <c r="F33" s="84"/>
      <c r="G33" s="84"/>
      <c r="H33" s="84"/>
      <c r="I33" s="85"/>
      <c r="J33" s="35">
        <v>3.0800000000000001E-2</v>
      </c>
      <c r="K33" s="8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3"/>
      <c r="AC33" s="13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</row>
    <row r="34" spans="1:120" ht="15" customHeight="1" x14ac:dyDescent="0.25">
      <c r="A34" s="19" t="s">
        <v>67</v>
      </c>
      <c r="B34" s="21" t="s">
        <v>41</v>
      </c>
      <c r="C34" s="84"/>
      <c r="D34" s="84"/>
      <c r="E34" s="84"/>
      <c r="F34" s="84"/>
      <c r="G34" s="84"/>
      <c r="H34" s="84"/>
      <c r="I34" s="85"/>
      <c r="J34" s="35">
        <v>7.4200000000000002E-2</v>
      </c>
      <c r="K34" s="8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3"/>
      <c r="AC34" s="13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</row>
    <row r="35" spans="1:120" ht="15" customHeight="1" x14ac:dyDescent="0.25">
      <c r="A35" s="19" t="s">
        <v>68</v>
      </c>
      <c r="B35" s="21" t="s">
        <v>52</v>
      </c>
      <c r="C35" s="84"/>
      <c r="D35" s="84"/>
      <c r="E35" s="84"/>
      <c r="F35" s="84"/>
      <c r="G35" s="84"/>
      <c r="H35" s="84"/>
      <c r="I35" s="85"/>
      <c r="J35" s="35">
        <v>8.6199999999999999E-2</v>
      </c>
      <c r="K35" s="8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3"/>
      <c r="AC35" s="13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</row>
    <row r="36" spans="1:120" ht="15" customHeight="1" x14ac:dyDescent="0.25">
      <c r="A36" s="19" t="s">
        <v>69</v>
      </c>
      <c r="B36" s="21" t="s">
        <v>41</v>
      </c>
      <c r="C36" s="84"/>
      <c r="D36" s="84"/>
      <c r="E36" s="84"/>
      <c r="F36" s="84"/>
      <c r="G36" s="84"/>
      <c r="H36" s="84"/>
      <c r="I36" s="85"/>
      <c r="J36" s="35">
        <v>6.4299999999999996E-2</v>
      </c>
      <c r="K36" s="83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3"/>
      <c r="AC36" s="13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</row>
    <row r="37" spans="1:120" x14ac:dyDescent="0.25">
      <c r="A37" s="19" t="s">
        <v>75</v>
      </c>
      <c r="B37" s="21" t="s">
        <v>80</v>
      </c>
      <c r="C37" s="84"/>
      <c r="D37" s="84"/>
      <c r="E37" s="84"/>
      <c r="F37" s="84"/>
      <c r="G37" s="84"/>
      <c r="H37" s="84"/>
      <c r="I37" s="85"/>
      <c r="J37" s="35">
        <v>1</v>
      </c>
      <c r="K37" s="8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3"/>
      <c r="AC37" s="13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</row>
    <row r="38" spans="1:120" x14ac:dyDescent="0.25">
      <c r="A38" s="18" t="s">
        <v>76</v>
      </c>
      <c r="B38" s="26"/>
      <c r="C38" s="16">
        <v>8105361.9500000002</v>
      </c>
      <c r="D38" s="16">
        <v>0</v>
      </c>
      <c r="E38" s="16">
        <v>0</v>
      </c>
      <c r="F38" s="16">
        <v>0</v>
      </c>
      <c r="G38" s="16">
        <v>45845929.74000001</v>
      </c>
      <c r="H38" s="16">
        <v>1647325.56</v>
      </c>
      <c r="I38" s="16">
        <v>55598617.249999993</v>
      </c>
      <c r="J38" s="37"/>
      <c r="K38" s="16">
        <v>3044335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0"/>
      <c r="AC38" s="10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</row>
    <row r="39" spans="1:120" x14ac:dyDescent="0.25">
      <c r="A39" s="19" t="s">
        <v>22</v>
      </c>
      <c r="B39" s="26"/>
      <c r="C39" s="11">
        <v>574079.23929260403</v>
      </c>
      <c r="D39" s="11">
        <v>0</v>
      </c>
      <c r="E39" s="11">
        <v>0</v>
      </c>
      <c r="F39" s="11">
        <v>0</v>
      </c>
      <c r="G39" s="11">
        <v>2322601.610219554</v>
      </c>
      <c r="H39" s="11">
        <v>105035.36722746</v>
      </c>
      <c r="I39" s="11">
        <v>3001716.2167396182</v>
      </c>
      <c r="J39" s="37"/>
      <c r="K39" s="17">
        <v>3001716.2167396182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0"/>
      <c r="AC39" s="10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</row>
    <row r="40" spans="1:120" x14ac:dyDescent="0.25">
      <c r="A40" s="26"/>
      <c r="B40" s="26"/>
      <c r="J40" s="37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3"/>
      <c r="AC40" s="13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</row>
    <row r="41" spans="1:120" x14ac:dyDescent="0.25">
      <c r="A41" s="68" t="s">
        <v>10</v>
      </c>
      <c r="B41" s="69"/>
      <c r="C41" s="11"/>
      <c r="D41" s="11"/>
      <c r="E41" s="11"/>
      <c r="F41" s="11"/>
      <c r="G41" s="11"/>
      <c r="H41" s="11"/>
      <c r="I41" s="12"/>
      <c r="J41" s="43"/>
      <c r="K41" s="1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3"/>
      <c r="AC41" s="13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</row>
    <row r="42" spans="1:120" ht="15" customHeight="1" x14ac:dyDescent="0.25">
      <c r="A42" s="70" t="s">
        <v>11</v>
      </c>
      <c r="B42" s="71"/>
      <c r="C42" s="11"/>
      <c r="D42" s="11"/>
      <c r="E42" s="11"/>
      <c r="F42" s="11"/>
      <c r="G42" s="11"/>
      <c r="H42" s="11"/>
      <c r="I42" s="12"/>
      <c r="J42" s="44"/>
      <c r="K42" s="12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3"/>
      <c r="AC42" s="13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</row>
    <row r="43" spans="1:120" x14ac:dyDescent="0.25">
      <c r="A43" s="18" t="s">
        <v>18</v>
      </c>
      <c r="B43" s="27"/>
      <c r="C43" s="16">
        <v>451893.86000000004</v>
      </c>
      <c r="D43" s="16">
        <v>0</v>
      </c>
      <c r="E43" s="16">
        <v>0</v>
      </c>
      <c r="F43" s="16">
        <v>0</v>
      </c>
      <c r="G43" s="16">
        <v>365303.33</v>
      </c>
      <c r="H43" s="16">
        <v>93740.310000000041</v>
      </c>
      <c r="I43" s="17">
        <f>SUM(C43:H43)</f>
        <v>910937.50000000012</v>
      </c>
      <c r="J43" s="35">
        <v>1</v>
      </c>
      <c r="K43" s="16">
        <f t="shared" ref="K43:K44" si="0">ROUND(+I43*J43,0)</f>
        <v>910938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0"/>
      <c r="AC43" s="10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</row>
    <row r="44" spans="1:120" x14ac:dyDescent="0.25">
      <c r="A44" s="19" t="s">
        <v>21</v>
      </c>
      <c r="B44" s="27"/>
      <c r="C44" s="16">
        <f>0.986*C43</f>
        <v>445567.34596000006</v>
      </c>
      <c r="D44" s="16">
        <f t="shared" ref="D44:F44" si="1">0.986*D43</f>
        <v>0</v>
      </c>
      <c r="E44" s="16">
        <f t="shared" si="1"/>
        <v>0</v>
      </c>
      <c r="F44" s="16">
        <f t="shared" si="1"/>
        <v>0</v>
      </c>
      <c r="G44" s="16">
        <f>0.986*G43</f>
        <v>360189.08338000003</v>
      </c>
      <c r="H44" s="16">
        <f>0.986*H43</f>
        <v>92427.945660000041</v>
      </c>
      <c r="I44" s="17">
        <f>SUM(C44:H44)</f>
        <v>898184.37500000012</v>
      </c>
      <c r="J44" s="35">
        <v>1</v>
      </c>
      <c r="K44" s="16">
        <f t="shared" si="0"/>
        <v>898184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0"/>
      <c r="AC44" s="10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</row>
    <row r="45" spans="1:120" ht="14.45" x14ac:dyDescent="0.3">
      <c r="A45" s="26"/>
      <c r="B45" s="26"/>
      <c r="C45" s="11"/>
      <c r="D45" s="11"/>
      <c r="E45" s="11"/>
      <c r="F45" s="11"/>
      <c r="G45" s="11"/>
      <c r="H45" s="11"/>
      <c r="I45" s="12"/>
      <c r="J45" s="37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3"/>
      <c r="AC45" s="13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</row>
    <row r="46" spans="1:120" x14ac:dyDescent="0.25">
      <c r="A46" s="68" t="s">
        <v>12</v>
      </c>
      <c r="B46" s="69"/>
      <c r="C46" s="11"/>
      <c r="D46" s="11"/>
      <c r="E46" s="11"/>
      <c r="F46" s="11"/>
      <c r="G46" s="11"/>
      <c r="H46" s="11"/>
      <c r="I46" s="12"/>
      <c r="J46" s="43"/>
      <c r="K46" s="1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3"/>
      <c r="AC46" s="13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</row>
    <row r="47" spans="1:120" ht="15" customHeight="1" x14ac:dyDescent="0.25">
      <c r="A47" s="70" t="s">
        <v>11</v>
      </c>
      <c r="B47" s="71"/>
      <c r="C47" s="11"/>
      <c r="D47" s="11"/>
      <c r="E47" s="11"/>
      <c r="F47" s="11"/>
      <c r="G47" s="11"/>
      <c r="H47" s="11"/>
      <c r="I47" s="12"/>
      <c r="J47" s="44"/>
      <c r="K47" s="1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3"/>
      <c r="AC47" s="13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</row>
    <row r="48" spans="1:120" x14ac:dyDescent="0.25">
      <c r="A48" s="18" t="s">
        <v>18</v>
      </c>
      <c r="B48" s="27"/>
      <c r="C48" s="16">
        <v>1626470.7900000003</v>
      </c>
      <c r="D48" s="16">
        <v>3230.2200000000003</v>
      </c>
      <c r="E48" s="16">
        <v>10558.28</v>
      </c>
      <c r="F48" s="16">
        <v>0</v>
      </c>
      <c r="G48" s="16">
        <v>478800.07</v>
      </c>
      <c r="H48" s="16">
        <v>343286.58000000007</v>
      </c>
      <c r="I48" s="17">
        <f t="shared" ref="I48:I49" si="2">SUM(C48:H48)</f>
        <v>2462345.9400000004</v>
      </c>
      <c r="J48" s="35">
        <v>1</v>
      </c>
      <c r="K48" s="16">
        <f t="shared" ref="K48:K49" si="3">ROUND(+I48*J48,0)</f>
        <v>2462346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0"/>
      <c r="AC48" s="10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</row>
    <row r="49" spans="1:120" x14ac:dyDescent="0.25">
      <c r="A49" s="19" t="s">
        <v>21</v>
      </c>
      <c r="B49" s="27"/>
      <c r="C49" s="16">
        <f>0.986*C48</f>
        <v>1603700.1989400003</v>
      </c>
      <c r="D49" s="16">
        <f t="shared" ref="D49:G49" si="4">0.986*D48</f>
        <v>3184.99692</v>
      </c>
      <c r="E49" s="16">
        <f t="shared" si="4"/>
        <v>10410.46408</v>
      </c>
      <c r="F49" s="16">
        <f t="shared" si="4"/>
        <v>0</v>
      </c>
      <c r="G49" s="16">
        <f t="shared" si="4"/>
        <v>472096.86901999998</v>
      </c>
      <c r="H49" s="16">
        <f>0.986*H48</f>
        <v>338480.56788000005</v>
      </c>
      <c r="I49" s="17">
        <f t="shared" si="2"/>
        <v>2427873.0968400002</v>
      </c>
      <c r="J49" s="35">
        <v>1</v>
      </c>
      <c r="K49" s="16">
        <f t="shared" si="3"/>
        <v>2427873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0"/>
      <c r="AC49" s="10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</row>
    <row r="50" spans="1:120" x14ac:dyDescent="0.25">
      <c r="A50" s="26"/>
      <c r="B50" s="26"/>
      <c r="C50" s="11"/>
      <c r="D50" s="11"/>
      <c r="E50" s="11"/>
      <c r="F50" s="11"/>
      <c r="G50" s="11"/>
      <c r="H50" s="11"/>
      <c r="I50" s="12"/>
      <c r="J50" s="37"/>
      <c r="K50" s="12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3"/>
      <c r="AC50" s="13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</row>
    <row r="51" spans="1:120" x14ac:dyDescent="0.25">
      <c r="A51" s="68" t="s">
        <v>13</v>
      </c>
      <c r="B51" s="69"/>
      <c r="C51" s="11"/>
      <c r="D51" s="11"/>
      <c r="E51" s="11"/>
      <c r="F51" s="11"/>
      <c r="G51" s="11"/>
      <c r="H51" s="11"/>
      <c r="I51" s="12"/>
      <c r="J51" s="43"/>
      <c r="K51" s="12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3"/>
      <c r="AC51" s="13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</row>
    <row r="52" spans="1:120" ht="15" customHeight="1" x14ac:dyDescent="0.25">
      <c r="A52" s="70" t="s">
        <v>11</v>
      </c>
      <c r="B52" s="71"/>
      <c r="C52" s="11"/>
      <c r="D52" s="11"/>
      <c r="E52" s="11"/>
      <c r="F52" s="11"/>
      <c r="G52" s="11"/>
      <c r="H52" s="11"/>
      <c r="I52" s="12"/>
      <c r="J52" s="44"/>
      <c r="K52" s="1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3"/>
      <c r="AC52" s="13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</row>
    <row r="53" spans="1:120" x14ac:dyDescent="0.25">
      <c r="A53" s="18" t="s">
        <v>18</v>
      </c>
      <c r="B53" s="27"/>
      <c r="C53" s="16">
        <v>7940164.9000000041</v>
      </c>
      <c r="D53" s="16">
        <v>1076962.8399999982</v>
      </c>
      <c r="E53" s="16">
        <v>0</v>
      </c>
      <c r="F53" s="16">
        <v>0</v>
      </c>
      <c r="G53" s="16">
        <v>1896150.5500000003</v>
      </c>
      <c r="H53" s="16">
        <v>1870608.1099999961</v>
      </c>
      <c r="I53" s="17">
        <f t="shared" ref="I53" si="5">SUM(C53:H53)</f>
        <v>12783886.399999999</v>
      </c>
      <c r="J53" s="35">
        <v>1</v>
      </c>
      <c r="K53" s="16">
        <f t="shared" ref="K53:K54" si="6">ROUND(+I53*J53,0)</f>
        <v>12783886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0"/>
      <c r="AC53" s="10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</row>
    <row r="54" spans="1:120" x14ac:dyDescent="0.25">
      <c r="A54" s="19" t="s">
        <v>21</v>
      </c>
      <c r="B54" s="27"/>
      <c r="C54" s="16">
        <f>0.986*C53</f>
        <v>7829002.591400004</v>
      </c>
      <c r="D54" s="16">
        <f t="shared" ref="D54:H54" si="7">0.986*D53</f>
        <v>1061885.3602399982</v>
      </c>
      <c r="E54" s="16">
        <f t="shared" si="7"/>
        <v>0</v>
      </c>
      <c r="F54" s="16">
        <f t="shared" si="7"/>
        <v>0</v>
      </c>
      <c r="G54" s="16">
        <f t="shared" si="7"/>
        <v>1869604.4423000002</v>
      </c>
      <c r="H54" s="16">
        <f t="shared" si="7"/>
        <v>1844419.5964599962</v>
      </c>
      <c r="I54" s="17">
        <f>SUM(C54:H54)</f>
        <v>12604911.990399998</v>
      </c>
      <c r="J54" s="35">
        <v>1</v>
      </c>
      <c r="K54" s="16">
        <f t="shared" si="6"/>
        <v>12604912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0"/>
      <c r="AC54" s="10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</row>
    <row r="55" spans="1:120" x14ac:dyDescent="0.25">
      <c r="A55" s="26"/>
      <c r="B55" s="26"/>
      <c r="C55" s="11"/>
      <c r="D55" s="11"/>
      <c r="E55" s="11"/>
      <c r="F55" s="11"/>
      <c r="G55" s="11"/>
      <c r="H55" s="11"/>
      <c r="I55" s="12"/>
      <c r="J55" s="37"/>
      <c r="K55" s="12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3"/>
      <c r="AC55" s="13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</row>
    <row r="56" spans="1:120" ht="15" customHeight="1" x14ac:dyDescent="0.25">
      <c r="A56" s="68" t="s">
        <v>61</v>
      </c>
      <c r="B56" s="69"/>
      <c r="C56" s="11"/>
      <c r="D56" s="11"/>
      <c r="E56" s="11"/>
      <c r="F56" s="11"/>
      <c r="G56" s="11"/>
      <c r="H56" s="11"/>
      <c r="I56" s="12"/>
      <c r="J56" s="43"/>
      <c r="K56" s="12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3"/>
      <c r="AC56" s="13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</row>
    <row r="57" spans="1:120" ht="15" customHeight="1" x14ac:dyDescent="0.25">
      <c r="A57" s="70" t="s">
        <v>11</v>
      </c>
      <c r="B57" s="71"/>
      <c r="C57" s="11"/>
      <c r="D57" s="11"/>
      <c r="E57" s="11"/>
      <c r="F57" s="11"/>
      <c r="G57" s="11"/>
      <c r="H57" s="11"/>
      <c r="I57" s="12"/>
      <c r="J57" s="44"/>
      <c r="K57" s="12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3"/>
      <c r="AC57" s="13"/>
    </row>
    <row r="58" spans="1:120" x14ac:dyDescent="0.25">
      <c r="A58" s="18" t="s">
        <v>18</v>
      </c>
      <c r="B58" s="27"/>
      <c r="C58" s="16">
        <v>5321621.6599999974</v>
      </c>
      <c r="D58" s="16">
        <v>260527.84999999998</v>
      </c>
      <c r="E58" s="16">
        <v>0</v>
      </c>
      <c r="F58" s="16">
        <v>0</v>
      </c>
      <c r="G58" s="16">
        <v>1144596.9000000004</v>
      </c>
      <c r="H58" s="16">
        <v>1031515.0100000044</v>
      </c>
      <c r="I58" s="17">
        <f t="shared" ref="I58:I59" si="8">SUM(C58:H58)</f>
        <v>7758261.4200000018</v>
      </c>
      <c r="J58" s="35">
        <v>1</v>
      </c>
      <c r="K58" s="16">
        <f t="shared" ref="K58:K59" si="9">ROUND(+I58*J58,0)</f>
        <v>7758261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0"/>
      <c r="AC58" s="10"/>
    </row>
    <row r="59" spans="1:120" x14ac:dyDescent="0.25">
      <c r="A59" s="19" t="s">
        <v>21</v>
      </c>
      <c r="B59" s="27"/>
      <c r="C59" s="16">
        <f>0.986*C58</f>
        <v>5247118.9567599976</v>
      </c>
      <c r="D59" s="16">
        <f t="shared" ref="D59:H59" si="10">0.986*D58</f>
        <v>256880.46009999997</v>
      </c>
      <c r="E59" s="16">
        <f t="shared" si="10"/>
        <v>0</v>
      </c>
      <c r="F59" s="16">
        <f t="shared" si="10"/>
        <v>0</v>
      </c>
      <c r="G59" s="16">
        <f t="shared" si="10"/>
        <v>1128572.5434000003</v>
      </c>
      <c r="H59" s="16">
        <f t="shared" si="10"/>
        <v>1017073.7998600043</v>
      </c>
      <c r="I59" s="17">
        <f t="shared" si="8"/>
        <v>7649645.7601200026</v>
      </c>
      <c r="J59" s="35">
        <v>1</v>
      </c>
      <c r="K59" s="16">
        <f t="shared" si="9"/>
        <v>7649646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0"/>
      <c r="AC59" s="10"/>
    </row>
    <row r="60" spans="1:120" x14ac:dyDescent="0.25">
      <c r="A60" s="26"/>
      <c r="B60" s="26"/>
      <c r="C60" s="11"/>
      <c r="D60" s="11"/>
      <c r="E60" s="11"/>
      <c r="F60" s="11"/>
      <c r="G60" s="11"/>
      <c r="H60" s="11"/>
      <c r="I60" s="12"/>
      <c r="J60" s="37"/>
      <c r="K60" s="12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3"/>
      <c r="AC60" s="13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</row>
    <row r="61" spans="1:120" ht="14.45" customHeight="1" x14ac:dyDescent="0.25">
      <c r="A61" s="68" t="s">
        <v>62</v>
      </c>
      <c r="B61" s="69"/>
      <c r="C61" s="11"/>
      <c r="D61" s="11"/>
      <c r="E61" s="11"/>
      <c r="F61" s="11"/>
      <c r="G61" s="11"/>
      <c r="H61" s="11"/>
      <c r="I61" s="12"/>
      <c r="J61" s="43"/>
      <c r="K61" s="12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3"/>
      <c r="AC61" s="13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</row>
    <row r="62" spans="1:120" ht="15" customHeight="1" x14ac:dyDescent="0.25">
      <c r="A62" s="70" t="s">
        <v>11</v>
      </c>
      <c r="B62" s="71"/>
      <c r="C62" s="11"/>
      <c r="D62" s="11"/>
      <c r="E62" s="11"/>
      <c r="F62" s="11"/>
      <c r="G62" s="11"/>
      <c r="H62" s="11"/>
      <c r="I62" s="12"/>
      <c r="J62" s="44"/>
      <c r="K62" s="12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3"/>
      <c r="AC62" s="13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</row>
    <row r="63" spans="1:120" x14ac:dyDescent="0.25">
      <c r="A63" s="18" t="s">
        <v>18</v>
      </c>
      <c r="B63" s="27"/>
      <c r="C63" s="16">
        <v>19656151.079999957</v>
      </c>
      <c r="D63" s="16">
        <v>5459059.5099999849</v>
      </c>
      <c r="E63" s="16">
        <v>29314.04</v>
      </c>
      <c r="F63" s="16">
        <v>0</v>
      </c>
      <c r="G63" s="16">
        <v>2619245.6800000011</v>
      </c>
      <c r="H63" s="16">
        <v>4353307.2199999737</v>
      </c>
      <c r="I63" s="17">
        <f t="shared" ref="I63" si="11">SUM(C63:H63)</f>
        <v>32117077.529999916</v>
      </c>
      <c r="J63" s="35">
        <v>1</v>
      </c>
      <c r="K63" s="16">
        <f t="shared" ref="K63:K64" si="12">ROUND(+I63*J63,0)</f>
        <v>32117078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0"/>
      <c r="AC63" s="10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</row>
    <row r="64" spans="1:120" x14ac:dyDescent="0.25">
      <c r="A64" s="19" t="s">
        <v>21</v>
      </c>
      <c r="B64" s="27"/>
      <c r="C64" s="16">
        <f>0.986*C63</f>
        <v>19380964.964879956</v>
      </c>
      <c r="D64" s="16">
        <f t="shared" ref="D64:H64" si="13">0.986*D63</f>
        <v>5382632.6768599851</v>
      </c>
      <c r="E64" s="16">
        <f t="shared" si="13"/>
        <v>28903.64344</v>
      </c>
      <c r="F64" s="16">
        <f t="shared" si="13"/>
        <v>0</v>
      </c>
      <c r="G64" s="16">
        <f t="shared" si="13"/>
        <v>2582576.2404800011</v>
      </c>
      <c r="H64" s="16">
        <f t="shared" si="13"/>
        <v>4292360.918919974</v>
      </c>
      <c r="I64" s="17">
        <f>SUM(C64:H64)</f>
        <v>31667438.444579918</v>
      </c>
      <c r="J64" s="35">
        <v>1</v>
      </c>
      <c r="K64" s="16">
        <f t="shared" si="12"/>
        <v>31667438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0"/>
      <c r="AC64" s="10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</row>
    <row r="65" spans="1:120" x14ac:dyDescent="0.25">
      <c r="A65" s="26"/>
      <c r="B65" s="26"/>
      <c r="C65" s="11"/>
      <c r="D65" s="11"/>
      <c r="E65" s="11"/>
      <c r="F65" s="11"/>
      <c r="G65" s="11"/>
      <c r="H65" s="11"/>
      <c r="I65" s="12"/>
      <c r="J65" s="37"/>
      <c r="K65" s="12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3"/>
      <c r="AC65" s="13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</row>
    <row r="66" spans="1:120" x14ac:dyDescent="0.25">
      <c r="A66" s="68" t="s">
        <v>14</v>
      </c>
      <c r="B66" s="69"/>
      <c r="C66" s="11"/>
      <c r="D66" s="11"/>
      <c r="E66" s="11"/>
      <c r="F66" s="11"/>
      <c r="G66" s="11"/>
      <c r="H66" s="11"/>
      <c r="I66" s="12"/>
      <c r="J66" s="43"/>
      <c r="K66" s="12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3"/>
      <c r="AC66" s="13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</row>
    <row r="67" spans="1:120" ht="15" customHeight="1" x14ac:dyDescent="0.25">
      <c r="A67" s="70" t="s">
        <v>11</v>
      </c>
      <c r="B67" s="71"/>
      <c r="C67" s="11"/>
      <c r="D67" s="11"/>
      <c r="E67" s="11"/>
      <c r="F67" s="11"/>
      <c r="G67" s="11"/>
      <c r="H67" s="11"/>
      <c r="I67" s="12"/>
      <c r="J67" s="44"/>
      <c r="K67" s="12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3"/>
      <c r="AC67" s="13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</row>
    <row r="68" spans="1:120" x14ac:dyDescent="0.25">
      <c r="A68" s="18" t="s">
        <v>18</v>
      </c>
      <c r="B68" s="27"/>
      <c r="C68" s="16">
        <v>15074207.009999953</v>
      </c>
      <c r="D68" s="16">
        <v>4452643.189999979</v>
      </c>
      <c r="E68" s="16">
        <v>18942.07</v>
      </c>
      <c r="F68" s="16">
        <v>0</v>
      </c>
      <c r="G68" s="16">
        <v>1903970.2099999997</v>
      </c>
      <c r="H68" s="16">
        <v>3298205.9799999902</v>
      </c>
      <c r="I68" s="17">
        <f t="shared" ref="I68" si="14">SUM(C68:H68)</f>
        <v>24747968.459999923</v>
      </c>
      <c r="J68" s="35">
        <v>1</v>
      </c>
      <c r="K68" s="16">
        <f t="shared" ref="K68:K69" si="15">ROUND(+I68*J68,0)</f>
        <v>24747968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0"/>
      <c r="AC68" s="10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</row>
    <row r="69" spans="1:120" x14ac:dyDescent="0.25">
      <c r="A69" s="19" t="s">
        <v>21</v>
      </c>
      <c r="B69" s="27"/>
      <c r="C69" s="16">
        <f>0.986*C68</f>
        <v>14863168.111859953</v>
      </c>
      <c r="D69" s="16">
        <f t="shared" ref="D69:H69" si="16">0.986*D68</f>
        <v>4390306.1853399789</v>
      </c>
      <c r="E69" s="16">
        <f t="shared" si="16"/>
        <v>18676.881020000001</v>
      </c>
      <c r="F69" s="16">
        <f t="shared" si="16"/>
        <v>0</v>
      </c>
      <c r="G69" s="16">
        <f t="shared" si="16"/>
        <v>1877314.6270599996</v>
      </c>
      <c r="H69" s="16">
        <f t="shared" si="16"/>
        <v>3252031.0962799904</v>
      </c>
      <c r="I69" s="17">
        <f>SUM(C69:H69)</f>
        <v>24401496.901559919</v>
      </c>
      <c r="J69" s="35">
        <v>1</v>
      </c>
      <c r="K69" s="16">
        <f t="shared" si="15"/>
        <v>24401497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0"/>
      <c r="AC69" s="10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</row>
    <row r="70" spans="1:120" x14ac:dyDescent="0.25">
      <c r="A70" s="26"/>
      <c r="B70" s="26"/>
      <c r="C70" s="11"/>
      <c r="D70" s="11"/>
      <c r="E70" s="11"/>
      <c r="F70" s="11"/>
      <c r="G70" s="11"/>
      <c r="H70" s="11"/>
      <c r="I70" s="12"/>
      <c r="J70" s="37"/>
      <c r="K70" s="12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3"/>
      <c r="AC70" s="13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</row>
    <row r="71" spans="1:120" x14ac:dyDescent="0.25">
      <c r="A71" s="68" t="s">
        <v>15</v>
      </c>
      <c r="B71" s="69"/>
      <c r="C71" s="11"/>
      <c r="D71" s="11"/>
      <c r="E71" s="11"/>
      <c r="F71" s="11"/>
      <c r="G71" s="11"/>
      <c r="H71" s="11"/>
      <c r="I71" s="12"/>
      <c r="J71" s="43"/>
      <c r="K71" s="12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3"/>
      <c r="AC71" s="13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</row>
    <row r="72" spans="1:120" ht="15" customHeight="1" x14ac:dyDescent="0.25">
      <c r="A72" s="70" t="s">
        <v>11</v>
      </c>
      <c r="B72" s="71"/>
      <c r="C72" s="11"/>
      <c r="D72" s="11"/>
      <c r="E72" s="11"/>
      <c r="F72" s="11"/>
      <c r="G72" s="11"/>
      <c r="H72" s="11"/>
      <c r="I72" s="12"/>
      <c r="J72" s="44"/>
      <c r="K72" s="12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3"/>
      <c r="AC72" s="13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</row>
    <row r="73" spans="1:120" x14ac:dyDescent="0.25">
      <c r="A73" s="18" t="s">
        <v>18</v>
      </c>
      <c r="B73" s="26"/>
      <c r="C73" s="16">
        <v>2291082.6799999997</v>
      </c>
      <c r="D73" s="16">
        <v>765977.92000000027</v>
      </c>
      <c r="E73" s="16">
        <v>2914.56</v>
      </c>
      <c r="F73" s="16">
        <v>0</v>
      </c>
      <c r="G73" s="16">
        <v>300096.05000000005</v>
      </c>
      <c r="H73" s="16">
        <v>583688.98999999836</v>
      </c>
      <c r="I73" s="17">
        <f t="shared" ref="I73" si="17">SUM(C73:H73)</f>
        <v>3943760.1999999983</v>
      </c>
      <c r="J73" s="35">
        <v>1</v>
      </c>
      <c r="K73" s="16">
        <f t="shared" ref="K73:K74" si="18">ROUND(+I73*J73,0)</f>
        <v>3943760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0"/>
      <c r="AC73" s="10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</row>
    <row r="74" spans="1:120" x14ac:dyDescent="0.25">
      <c r="A74" s="19" t="s">
        <v>21</v>
      </c>
      <c r="B74" s="26"/>
      <c r="C74" s="16">
        <f>0.986*C73</f>
        <v>2259007.5224799998</v>
      </c>
      <c r="D74" s="16">
        <f>0.986*D73</f>
        <v>755254.22912000027</v>
      </c>
      <c r="E74" s="16">
        <f t="shared" ref="E74:G74" si="19">0.986*E73</f>
        <v>2873.7561599999999</v>
      </c>
      <c r="F74" s="16">
        <f t="shared" si="19"/>
        <v>0</v>
      </c>
      <c r="G74" s="16">
        <f t="shared" si="19"/>
        <v>295894.70530000003</v>
      </c>
      <c r="H74" s="16">
        <f>0.986*H73</f>
        <v>575517.34413999843</v>
      </c>
      <c r="I74" s="17">
        <f>SUM(C74:H74)</f>
        <v>3888547.5571999983</v>
      </c>
      <c r="J74" s="35">
        <v>1</v>
      </c>
      <c r="K74" s="16">
        <f t="shared" si="18"/>
        <v>3888548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0"/>
      <c r="AC74" s="10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</row>
    <row r="75" spans="1:120" x14ac:dyDescent="0.25">
      <c r="A75" s="59"/>
      <c r="B75" s="26"/>
      <c r="C75" s="11"/>
      <c r="D75" s="11"/>
      <c r="E75" s="11"/>
      <c r="F75" s="11"/>
      <c r="G75" s="11"/>
      <c r="H75" s="11"/>
      <c r="I75" s="12"/>
      <c r="J75" s="37"/>
      <c r="K75" s="12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3"/>
      <c r="AC75" s="13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</row>
    <row r="76" spans="1:120" x14ac:dyDescent="0.25">
      <c r="A76" s="26"/>
      <c r="B76" s="26"/>
      <c r="C76" s="11"/>
      <c r="D76" s="11"/>
      <c r="E76" s="11"/>
      <c r="F76" s="11"/>
      <c r="G76" s="11"/>
      <c r="H76" s="11"/>
      <c r="I76" s="12"/>
      <c r="J76" s="37"/>
      <c r="K76" s="12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3"/>
      <c r="AC76" s="13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</row>
    <row r="77" spans="1:120" x14ac:dyDescent="0.25">
      <c r="A77" s="75" t="s">
        <v>19</v>
      </c>
      <c r="B77" s="76"/>
      <c r="C77" s="11"/>
      <c r="D77" s="11"/>
      <c r="E77" s="11"/>
      <c r="F77" s="11"/>
      <c r="G77" s="11"/>
      <c r="H77" s="11"/>
      <c r="I77" s="12"/>
      <c r="J77" s="60"/>
      <c r="K77" s="12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3"/>
      <c r="AC77" s="13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</row>
    <row r="78" spans="1:120" x14ac:dyDescent="0.25">
      <c r="A78" s="18" t="s">
        <v>20</v>
      </c>
      <c r="C78" s="10">
        <f>C73+C68+C63+C58+C53+C48+C43+C38</f>
        <v>60466953.92999991</v>
      </c>
      <c r="D78" s="10">
        <f t="shared" ref="D78:I79" si="20">D73+D68+D63+D58+D53+D48+D43+D38</f>
        <v>12018401.529999962</v>
      </c>
      <c r="E78" s="10">
        <f t="shared" si="20"/>
        <v>61728.95</v>
      </c>
      <c r="F78" s="10">
        <f t="shared" si="20"/>
        <v>0</v>
      </c>
      <c r="G78" s="10">
        <f t="shared" si="20"/>
        <v>54554092.530000016</v>
      </c>
      <c r="H78" s="10">
        <f t="shared" si="20"/>
        <v>13221677.759999963</v>
      </c>
      <c r="I78" s="10">
        <f t="shared" si="20"/>
        <v>140322854.69999984</v>
      </c>
      <c r="K78" s="10">
        <f t="shared" ref="K78" si="21">K73+K68+K63+K58+K53+K48+K43+K38</f>
        <v>87768572</v>
      </c>
      <c r="L78" s="10">
        <v>4403006</v>
      </c>
      <c r="M78" s="10">
        <v>1433373.869999984</v>
      </c>
      <c r="N78" s="10">
        <v>217290</v>
      </c>
      <c r="O78" s="10">
        <v>171722.68999999747</v>
      </c>
      <c r="P78" s="10">
        <v>0</v>
      </c>
      <c r="Q78" s="10">
        <v>66735.87999999919</v>
      </c>
      <c r="R78" s="10">
        <v>147289</v>
      </c>
      <c r="S78" s="10">
        <v>402363.81999997084</v>
      </c>
      <c r="T78" s="10">
        <v>0</v>
      </c>
      <c r="U78" s="10">
        <v>0</v>
      </c>
      <c r="V78" s="10">
        <v>1769278</v>
      </c>
      <c r="W78" s="10">
        <v>5291121.8000000073</v>
      </c>
      <c r="X78" s="10">
        <v>-180831</v>
      </c>
      <c r="Y78" s="10">
        <v>0</v>
      </c>
      <c r="Z78" s="10">
        <v>224897</v>
      </c>
      <c r="AA78" s="10">
        <v>172207.65000000005</v>
      </c>
      <c r="AB78" s="10">
        <f>+K78+L78+N78+P78+R78+T78+V78+X78+Z78</f>
        <v>94349501</v>
      </c>
      <c r="AC78" s="10">
        <f>+M78+O78+Q78+S78+U78+W78+Y78+AA78</f>
        <v>7537525.709999959</v>
      </c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</row>
    <row r="79" spans="1:120" x14ac:dyDescent="0.25">
      <c r="A79" s="19" t="s">
        <v>23</v>
      </c>
      <c r="B79" s="26"/>
      <c r="C79" s="10">
        <f>C74+C69+C64+C59+C54+C49+C44+C39</f>
        <v>52202608.931572512</v>
      </c>
      <c r="D79" s="10">
        <f t="shared" si="20"/>
        <v>11850143.908579962</v>
      </c>
      <c r="E79" s="10">
        <f t="shared" si="20"/>
        <v>60864.744700000003</v>
      </c>
      <c r="F79" s="10">
        <f t="shared" si="20"/>
        <v>0</v>
      </c>
      <c r="G79" s="10">
        <f t="shared" si="20"/>
        <v>10908850.121159554</v>
      </c>
      <c r="H79" s="10">
        <f t="shared" si="20"/>
        <v>11517346.636427425</v>
      </c>
      <c r="I79" s="10">
        <f t="shared" si="20"/>
        <v>86539814.342439458</v>
      </c>
      <c r="J79" s="37"/>
      <c r="K79" s="10">
        <f t="shared" ref="K79" si="22">K74+K69+K64+K59+K54+K49+K44+K39</f>
        <v>86539814.216739625</v>
      </c>
      <c r="L79" s="10">
        <f>0.986*L78</f>
        <v>4341363.9160000002</v>
      </c>
      <c r="M79" s="41">
        <v>0</v>
      </c>
      <c r="N79" s="10">
        <f>0.986*N78</f>
        <v>214247.94</v>
      </c>
      <c r="O79" s="41">
        <v>0</v>
      </c>
      <c r="P79" s="10">
        <f t="shared" ref="P79:Z79" si="23">0.986*P78</f>
        <v>0</v>
      </c>
      <c r="Q79" s="41">
        <v>0</v>
      </c>
      <c r="R79" s="10">
        <f t="shared" si="23"/>
        <v>145226.954</v>
      </c>
      <c r="S79" s="41">
        <v>0</v>
      </c>
      <c r="T79" s="10">
        <f t="shared" si="23"/>
        <v>0</v>
      </c>
      <c r="U79" s="41">
        <v>0</v>
      </c>
      <c r="V79" s="10">
        <f t="shared" si="23"/>
        <v>1744508.108</v>
      </c>
      <c r="W79" s="41">
        <v>0</v>
      </c>
      <c r="X79" s="10">
        <f t="shared" si="23"/>
        <v>-178299.36600000001</v>
      </c>
      <c r="Y79" s="41">
        <v>0</v>
      </c>
      <c r="Z79" s="10">
        <f t="shared" si="23"/>
        <v>221748.44200000001</v>
      </c>
      <c r="AA79" s="41">
        <v>0</v>
      </c>
      <c r="AB79" s="10">
        <f>+K79+L79+N79+P79+R79+T79+V79+X79+Z79</f>
        <v>93028610.210739613</v>
      </c>
      <c r="AC79" s="41">
        <v>0</v>
      </c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</row>
    <row r="81" spans="1:28" ht="17.25" x14ac:dyDescent="0.25">
      <c r="A81" s="2" t="s">
        <v>98</v>
      </c>
      <c r="AB81" s="22"/>
    </row>
    <row r="82" spans="1:28" ht="17.25" x14ac:dyDescent="0.25">
      <c r="A82" s="2" t="s">
        <v>95</v>
      </c>
      <c r="I82" s="22"/>
      <c r="K82" s="22"/>
      <c r="AB82" s="22"/>
    </row>
    <row r="83" spans="1:28" ht="17.25" x14ac:dyDescent="0.25">
      <c r="A83" s="2" t="s">
        <v>96</v>
      </c>
      <c r="AB83" s="22"/>
    </row>
    <row r="84" spans="1:28" ht="17.25" x14ac:dyDescent="0.25">
      <c r="A84" s="2" t="s">
        <v>97</v>
      </c>
    </row>
    <row r="85" spans="1:28" x14ac:dyDescent="0.25">
      <c r="AB85" s="22"/>
    </row>
  </sheetData>
  <mergeCells count="37">
    <mergeCell ref="A66:B66"/>
    <mergeCell ref="A67:B67"/>
    <mergeCell ref="A71:B71"/>
    <mergeCell ref="A72:B72"/>
    <mergeCell ref="A77:B77"/>
    <mergeCell ref="A62:B62"/>
    <mergeCell ref="A41:B41"/>
    <mergeCell ref="A42:B42"/>
    <mergeCell ref="A46:B46"/>
    <mergeCell ref="A47:B47"/>
    <mergeCell ref="A51:B51"/>
    <mergeCell ref="A52:B52"/>
    <mergeCell ref="A56:B56"/>
    <mergeCell ref="A57:B57"/>
    <mergeCell ref="A61:B61"/>
    <mergeCell ref="AB5:AC5"/>
    <mergeCell ref="G5:G6"/>
    <mergeCell ref="H5:H6"/>
    <mergeCell ref="I5:I6"/>
    <mergeCell ref="L5:M5"/>
    <mergeCell ref="N5:O5"/>
    <mergeCell ref="P5:Q5"/>
    <mergeCell ref="R5:S5"/>
    <mergeCell ref="T5:U5"/>
    <mergeCell ref="V5:W5"/>
    <mergeCell ref="X5:Y5"/>
    <mergeCell ref="Z5:AA5"/>
    <mergeCell ref="K5:K6"/>
    <mergeCell ref="J5:J6"/>
    <mergeCell ref="F5:F6"/>
    <mergeCell ref="A8:B8"/>
    <mergeCell ref="A9:B9"/>
    <mergeCell ref="A5:A6"/>
    <mergeCell ref="B5:B6"/>
    <mergeCell ref="C5:C6"/>
    <mergeCell ref="D5:D6"/>
    <mergeCell ref="E5:E6"/>
  </mergeCells>
  <printOptions horizontalCentered="1"/>
  <pageMargins left="0.2" right="0.2" top="0.35" bottom="0.35" header="0" footer="0"/>
  <pageSetup scale="54" fitToWidth="2" fitToHeight="2" orientation="landscape" r:id="rId1"/>
  <headerFooter>
    <oddHeader>&amp;C&amp;P</oddHeader>
  </headerFooter>
  <rowBreaks count="1" manualBreakCount="1">
    <brk id="40" max="28" man="1"/>
  </rowBreaks>
  <colBreaks count="1" manualBreakCount="1">
    <brk id="13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83"/>
  <sheetViews>
    <sheetView tabSelected="1" zoomScale="80" zoomScaleNormal="80" workbookViewId="0">
      <pane xSplit="2" ySplit="6" topLeftCell="C7" activePane="bottomRight" state="frozen"/>
      <selection pane="topRight"/>
      <selection pane="bottomLeft"/>
      <selection pane="bottomRight" activeCell="C21" sqref="C21"/>
    </sheetView>
  </sheetViews>
  <sheetFormatPr defaultColWidth="9.140625" defaultRowHeight="15" x14ac:dyDescent="0.25"/>
  <cols>
    <col min="1" max="1" width="20.85546875" style="2" customWidth="1"/>
    <col min="2" max="2" width="48.42578125" style="2" customWidth="1"/>
    <col min="3" max="4" width="15.140625" style="2" bestFit="1" customWidth="1"/>
    <col min="5" max="5" width="15" style="2" bestFit="1" customWidth="1"/>
    <col min="6" max="6" width="9.28515625" style="2" customWidth="1"/>
    <col min="7" max="8" width="15.140625" style="2" bestFit="1" customWidth="1"/>
    <col min="9" max="9" width="16.42578125" style="2" bestFit="1" customWidth="1"/>
    <col min="10" max="10" width="10.85546875" style="33" bestFit="1" customWidth="1"/>
    <col min="11" max="11" width="16.42578125" style="2" bestFit="1" customWidth="1"/>
    <col min="12" max="13" width="13.7109375" style="2" bestFit="1" customWidth="1"/>
    <col min="14" max="15" width="12" style="2" bestFit="1" customWidth="1"/>
    <col min="16" max="16" width="9.28515625" style="2" customWidth="1"/>
    <col min="17" max="17" width="10.7109375" style="2" bestFit="1" customWidth="1"/>
    <col min="18" max="19" width="12" style="2" bestFit="1" customWidth="1"/>
    <col min="20" max="21" width="9.28515625" style="2" customWidth="1"/>
    <col min="22" max="23" width="13.7109375" style="2" bestFit="1" customWidth="1"/>
    <col min="24" max="24" width="12.7109375" style="2" bestFit="1" customWidth="1"/>
    <col min="25" max="25" width="6.7109375" style="2" bestFit="1" customWidth="1"/>
    <col min="26" max="27" width="12" style="2" bestFit="1" customWidth="1"/>
    <col min="28" max="28" width="16.42578125" style="2" bestFit="1" customWidth="1"/>
    <col min="29" max="29" width="13.7109375" style="2" bestFit="1" customWidth="1"/>
    <col min="30" max="30" width="2.28515625" style="2" customWidth="1"/>
    <col min="31" max="16384" width="9.140625" style="2"/>
  </cols>
  <sheetData>
    <row r="1" spans="1:120" ht="18.75" x14ac:dyDescent="0.25">
      <c r="A1" s="65" t="s">
        <v>26</v>
      </c>
    </row>
    <row r="2" spans="1:120" x14ac:dyDescent="0.25">
      <c r="A2" s="3" t="s">
        <v>24</v>
      </c>
    </row>
    <row r="3" spans="1:120" x14ac:dyDescent="0.25">
      <c r="A3" s="3" t="s">
        <v>7</v>
      </c>
      <c r="D3" s="4" t="s">
        <v>16</v>
      </c>
      <c r="E3" s="5">
        <v>2016</v>
      </c>
    </row>
    <row r="4" spans="1:120" x14ac:dyDescent="0.25">
      <c r="B4" s="6"/>
      <c r="C4" s="7"/>
      <c r="D4" s="7"/>
      <c r="E4" s="7"/>
      <c r="F4" s="7"/>
      <c r="G4" s="7"/>
      <c r="H4" s="7"/>
      <c r="I4" s="7"/>
      <c r="J4" s="3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s="49" customFormat="1" ht="45.75" customHeight="1" x14ac:dyDescent="0.25">
      <c r="A5" s="77" t="s">
        <v>8</v>
      </c>
      <c r="B5" s="77" t="s">
        <v>0</v>
      </c>
      <c r="C5" s="66" t="s">
        <v>1</v>
      </c>
      <c r="D5" s="66" t="s">
        <v>2</v>
      </c>
      <c r="E5" s="66" t="s">
        <v>17</v>
      </c>
      <c r="F5" s="66" t="s">
        <v>3</v>
      </c>
      <c r="G5" s="66" t="s">
        <v>27</v>
      </c>
      <c r="H5" s="66" t="s">
        <v>4</v>
      </c>
      <c r="I5" s="66" t="s">
        <v>5</v>
      </c>
      <c r="J5" s="66" t="s">
        <v>99</v>
      </c>
      <c r="K5" s="66" t="s">
        <v>90</v>
      </c>
      <c r="L5" s="72" t="s">
        <v>101</v>
      </c>
      <c r="M5" s="73"/>
      <c r="N5" s="72" t="s">
        <v>102</v>
      </c>
      <c r="O5" s="73"/>
      <c r="P5" s="72" t="s">
        <v>103</v>
      </c>
      <c r="Q5" s="73"/>
      <c r="R5" s="72" t="s">
        <v>104</v>
      </c>
      <c r="S5" s="73"/>
      <c r="T5" s="72" t="s">
        <v>105</v>
      </c>
      <c r="U5" s="73"/>
      <c r="V5" s="72" t="s">
        <v>106</v>
      </c>
      <c r="W5" s="73"/>
      <c r="X5" s="72" t="s">
        <v>107</v>
      </c>
      <c r="Y5" s="73"/>
      <c r="Z5" s="72" t="s">
        <v>108</v>
      </c>
      <c r="AA5" s="74"/>
      <c r="AB5" s="72" t="s">
        <v>109</v>
      </c>
      <c r="AC5" s="7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s="49" customFormat="1" x14ac:dyDescent="0.25">
      <c r="A6" s="78"/>
      <c r="B6" s="78"/>
      <c r="C6" s="67"/>
      <c r="D6" s="67"/>
      <c r="E6" s="67"/>
      <c r="F6" s="67"/>
      <c r="G6" s="67"/>
      <c r="H6" s="67"/>
      <c r="I6" s="67"/>
      <c r="J6" s="67"/>
      <c r="K6" s="67"/>
      <c r="L6" s="57" t="s">
        <v>25</v>
      </c>
      <c r="M6" s="58" t="s">
        <v>6</v>
      </c>
      <c r="N6" s="58" t="str">
        <f>L6</f>
        <v>KPCO</v>
      </c>
      <c r="O6" s="58" t="s">
        <v>6</v>
      </c>
      <c r="P6" s="58" t="str">
        <f>+$L$6</f>
        <v>KPCO</v>
      </c>
      <c r="Q6" s="58" t="s">
        <v>6</v>
      </c>
      <c r="R6" s="58" t="str">
        <f>+$L$6</f>
        <v>KPCO</v>
      </c>
      <c r="S6" s="58" t="s">
        <v>6</v>
      </c>
      <c r="T6" s="58" t="str">
        <f>+$L$6</f>
        <v>KPCO</v>
      </c>
      <c r="U6" s="58" t="s">
        <v>6</v>
      </c>
      <c r="V6" s="58" t="str">
        <f>+$L$6</f>
        <v>KPCO</v>
      </c>
      <c r="W6" s="58" t="s">
        <v>6</v>
      </c>
      <c r="X6" s="58" t="str">
        <f>+$L$6</f>
        <v>KPCO</v>
      </c>
      <c r="Y6" s="58" t="s">
        <v>83</v>
      </c>
      <c r="Z6" s="58" t="str">
        <f>+$L$6</f>
        <v>KPCO</v>
      </c>
      <c r="AA6" s="58" t="s">
        <v>83</v>
      </c>
      <c r="AB6" s="58" t="str">
        <f>+$L$6</f>
        <v>KPCO</v>
      </c>
      <c r="AC6" s="58" t="s">
        <v>83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x14ac:dyDescent="0.25">
      <c r="A7" s="26"/>
      <c r="B7" s="26"/>
      <c r="C7" s="8"/>
      <c r="D7" s="8"/>
      <c r="E7" s="8"/>
      <c r="F7" s="8"/>
      <c r="G7" s="8"/>
      <c r="H7" s="8"/>
      <c r="I7" s="9"/>
      <c r="J7" s="37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0"/>
      <c r="AC7" s="10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</row>
    <row r="8" spans="1:120" x14ac:dyDescent="0.25">
      <c r="A8" s="68" t="s">
        <v>92</v>
      </c>
      <c r="B8" s="69"/>
      <c r="C8" s="11"/>
      <c r="D8" s="11"/>
      <c r="E8" s="11"/>
      <c r="F8" s="11"/>
      <c r="G8" s="11"/>
      <c r="H8" s="11"/>
      <c r="I8" s="12"/>
      <c r="J8" s="43"/>
      <c r="K8" s="1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3"/>
      <c r="AC8" s="1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</row>
    <row r="9" spans="1:120" x14ac:dyDescent="0.25">
      <c r="A9" s="70" t="s">
        <v>9</v>
      </c>
      <c r="B9" s="71"/>
      <c r="C9" s="11"/>
      <c r="D9" s="11"/>
      <c r="E9" s="11"/>
      <c r="F9" s="11"/>
      <c r="G9" s="11"/>
      <c r="H9" s="11"/>
      <c r="I9" s="12"/>
      <c r="J9" s="44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3"/>
      <c r="AC9" s="1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</row>
    <row r="10" spans="1:120" x14ac:dyDescent="0.25">
      <c r="A10" s="19" t="s">
        <v>28</v>
      </c>
      <c r="B10" s="21" t="s">
        <v>29</v>
      </c>
      <c r="C10" s="16">
        <v>1063528.8600000001</v>
      </c>
      <c r="D10" s="16">
        <v>0</v>
      </c>
      <c r="E10" s="16">
        <v>0</v>
      </c>
      <c r="F10" s="16">
        <v>0</v>
      </c>
      <c r="G10" s="16">
        <v>17343493.43</v>
      </c>
      <c r="H10" s="16">
        <v>279393.40000000002</v>
      </c>
      <c r="I10" s="17">
        <f>SUM(C10:H10)</f>
        <v>18686415.689999998</v>
      </c>
      <c r="J10" s="35">
        <v>4.9500000000000002E-2</v>
      </c>
      <c r="K10" s="32">
        <f>ROUND(+I10*J10,0)</f>
        <v>924978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3"/>
      <c r="AC10" s="13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</row>
    <row r="11" spans="1:120" x14ac:dyDescent="0.25">
      <c r="A11" s="19" t="s">
        <v>30</v>
      </c>
      <c r="B11" s="21" t="s">
        <v>31</v>
      </c>
      <c r="C11" s="84"/>
      <c r="D11" s="84"/>
      <c r="E11" s="84"/>
      <c r="F11" s="84"/>
      <c r="G11" s="84"/>
      <c r="H11" s="84"/>
      <c r="I11" s="85"/>
      <c r="J11" s="35"/>
      <c r="K11" s="8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</row>
    <row r="12" spans="1:120" x14ac:dyDescent="0.25">
      <c r="A12" s="19" t="s">
        <v>32</v>
      </c>
      <c r="B12" s="21" t="s">
        <v>33</v>
      </c>
      <c r="C12" s="16">
        <v>644431.61</v>
      </c>
      <c r="D12" s="16">
        <v>0</v>
      </c>
      <c r="E12" s="16">
        <v>0</v>
      </c>
      <c r="F12" s="16">
        <v>0</v>
      </c>
      <c r="G12" s="16">
        <v>5098318.43</v>
      </c>
      <c r="H12" s="16">
        <v>100124.02</v>
      </c>
      <c r="I12" s="17">
        <f t="shared" ref="I12:I16" si="0">SUM(C12:H12)</f>
        <v>5842874.0599999996</v>
      </c>
      <c r="J12" s="35">
        <v>5.1999999999999998E-2</v>
      </c>
      <c r="K12" s="32">
        <f t="shared" ref="K12:K16" si="1">ROUND(+I12*J12,0)</f>
        <v>303829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3"/>
      <c r="AC12" s="1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</row>
    <row r="13" spans="1:120" x14ac:dyDescent="0.25">
      <c r="A13" s="19" t="s">
        <v>34</v>
      </c>
      <c r="B13" s="21" t="s">
        <v>31</v>
      </c>
      <c r="C13" s="84"/>
      <c r="D13" s="84"/>
      <c r="E13" s="84"/>
      <c r="F13" s="84"/>
      <c r="G13" s="84"/>
      <c r="H13" s="84"/>
      <c r="I13" s="85"/>
      <c r="J13" s="35"/>
      <c r="K13" s="8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  <c r="AC13" s="1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</row>
    <row r="14" spans="1:120" x14ac:dyDescent="0.25">
      <c r="A14" s="19" t="s">
        <v>35</v>
      </c>
      <c r="B14" s="21" t="s">
        <v>31</v>
      </c>
      <c r="C14" s="16">
        <v>615623.09</v>
      </c>
      <c r="D14" s="16">
        <v>0</v>
      </c>
      <c r="E14" s="16">
        <v>0</v>
      </c>
      <c r="F14" s="16">
        <v>0</v>
      </c>
      <c r="G14" s="16">
        <v>5071243.25</v>
      </c>
      <c r="H14" s="16">
        <v>124619.09999999999</v>
      </c>
      <c r="I14" s="17">
        <f t="shared" si="0"/>
        <v>5811485.4399999995</v>
      </c>
      <c r="J14" s="35">
        <v>4.99E-2</v>
      </c>
      <c r="K14" s="32">
        <f t="shared" si="1"/>
        <v>289993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3"/>
      <c r="AC14" s="1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</row>
    <row r="15" spans="1:120" x14ac:dyDescent="0.25">
      <c r="A15" s="19" t="s">
        <v>37</v>
      </c>
      <c r="B15" s="21" t="s">
        <v>31</v>
      </c>
      <c r="C15" s="16">
        <v>453352.83999999997</v>
      </c>
      <c r="D15" s="16">
        <v>0</v>
      </c>
      <c r="E15" s="16">
        <v>0</v>
      </c>
      <c r="F15" s="16">
        <v>0</v>
      </c>
      <c r="G15" s="16">
        <v>1852629.85</v>
      </c>
      <c r="H15" s="16">
        <v>89745.03</v>
      </c>
      <c r="I15" s="17">
        <f t="shared" si="0"/>
        <v>2395727.7199999997</v>
      </c>
      <c r="J15" s="35">
        <v>2.9700000000000001E-2</v>
      </c>
      <c r="K15" s="32">
        <f t="shared" si="1"/>
        <v>71153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3"/>
      <c r="AC15" s="1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</row>
    <row r="16" spans="1:120" x14ac:dyDescent="0.25">
      <c r="A16" s="19" t="s">
        <v>38</v>
      </c>
      <c r="B16" s="21" t="s">
        <v>39</v>
      </c>
      <c r="C16" s="16">
        <v>527107.08000000007</v>
      </c>
      <c r="D16" s="16">
        <v>0</v>
      </c>
      <c r="E16" s="16">
        <v>0</v>
      </c>
      <c r="F16" s="16">
        <v>0</v>
      </c>
      <c r="G16" s="16">
        <v>2807874.98</v>
      </c>
      <c r="H16" s="16">
        <v>97980.98000000001</v>
      </c>
      <c r="I16" s="17">
        <f t="shared" si="0"/>
        <v>3432963.04</v>
      </c>
      <c r="J16" s="35">
        <v>3.0599999999999999E-2</v>
      </c>
      <c r="K16" s="32">
        <f t="shared" si="1"/>
        <v>105049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3"/>
      <c r="AC16" s="1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</row>
    <row r="17" spans="1:120" x14ac:dyDescent="0.25">
      <c r="A17" s="19" t="s">
        <v>63</v>
      </c>
      <c r="B17" s="21" t="s">
        <v>41</v>
      </c>
      <c r="C17" s="84"/>
      <c r="D17" s="84"/>
      <c r="E17" s="84"/>
      <c r="F17" s="84"/>
      <c r="G17" s="84"/>
      <c r="H17" s="84"/>
      <c r="I17" s="85"/>
      <c r="J17" s="35">
        <v>9.6199999999999994E-2</v>
      </c>
      <c r="K17" s="8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3"/>
      <c r="AC17" s="1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</row>
    <row r="18" spans="1:120" ht="15" customHeight="1" x14ac:dyDescent="0.25">
      <c r="A18" s="19" t="s">
        <v>64</v>
      </c>
      <c r="B18" s="21" t="s">
        <v>88</v>
      </c>
      <c r="C18" s="84"/>
      <c r="D18" s="84"/>
      <c r="E18" s="84"/>
      <c r="F18" s="84"/>
      <c r="G18" s="84"/>
      <c r="H18" s="84"/>
      <c r="I18" s="85"/>
      <c r="J18" s="35">
        <v>0.1079</v>
      </c>
      <c r="K18" s="8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3"/>
      <c r="AC18" s="1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</row>
    <row r="19" spans="1:120" ht="15" customHeight="1" x14ac:dyDescent="0.25">
      <c r="A19" s="19" t="s">
        <v>42</v>
      </c>
      <c r="B19" s="21" t="s">
        <v>41</v>
      </c>
      <c r="C19" s="84"/>
      <c r="D19" s="84"/>
      <c r="E19" s="84"/>
      <c r="F19" s="84"/>
      <c r="G19" s="84"/>
      <c r="H19" s="84"/>
      <c r="I19" s="85"/>
      <c r="J19" s="35">
        <v>7.0400000000000004E-2</v>
      </c>
      <c r="K19" s="8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3"/>
      <c r="AC19" s="13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</row>
    <row r="20" spans="1:120" x14ac:dyDescent="0.25">
      <c r="A20" s="19" t="s">
        <v>70</v>
      </c>
      <c r="B20" s="21" t="s">
        <v>41</v>
      </c>
      <c r="C20" s="84"/>
      <c r="D20" s="84"/>
      <c r="E20" s="84"/>
      <c r="F20" s="84"/>
      <c r="G20" s="84"/>
      <c r="H20" s="84"/>
      <c r="I20" s="85"/>
      <c r="J20" s="35">
        <v>9.1999999999999998E-3</v>
      </c>
      <c r="K20" s="8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3"/>
      <c r="AC20" s="1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</row>
    <row r="21" spans="1:120" x14ac:dyDescent="0.25">
      <c r="A21" s="19" t="s">
        <v>43</v>
      </c>
      <c r="B21" s="21" t="s">
        <v>44</v>
      </c>
      <c r="C21" s="84"/>
      <c r="D21" s="84"/>
      <c r="E21" s="84"/>
      <c r="F21" s="84"/>
      <c r="G21" s="84"/>
      <c r="H21" s="84"/>
      <c r="I21" s="85"/>
      <c r="J21" s="35">
        <v>1.9E-2</v>
      </c>
      <c r="K21" s="8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3"/>
      <c r="AC21" s="13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</row>
    <row r="22" spans="1:120" x14ac:dyDescent="0.25">
      <c r="A22" s="19" t="s">
        <v>45</v>
      </c>
      <c r="B22" s="21" t="s">
        <v>46</v>
      </c>
      <c r="C22" s="84"/>
      <c r="D22" s="84"/>
      <c r="E22" s="84"/>
      <c r="F22" s="84"/>
      <c r="G22" s="84"/>
      <c r="H22" s="84"/>
      <c r="I22" s="85"/>
      <c r="J22" s="35">
        <v>2.3199999999999998E-2</v>
      </c>
      <c r="K22" s="8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3"/>
      <c r="AC22" s="13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</row>
    <row r="23" spans="1:120" x14ac:dyDescent="0.25">
      <c r="A23" s="19" t="s">
        <v>47</v>
      </c>
      <c r="B23" s="21" t="s">
        <v>48</v>
      </c>
      <c r="C23" s="84"/>
      <c r="D23" s="84"/>
      <c r="E23" s="84"/>
      <c r="F23" s="84"/>
      <c r="G23" s="84"/>
      <c r="H23" s="84"/>
      <c r="I23" s="85"/>
      <c r="J23" s="35">
        <v>4.9200000000000001E-2</v>
      </c>
      <c r="K23" s="8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3"/>
      <c r="AC23" s="13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</row>
    <row r="24" spans="1:120" x14ac:dyDescent="0.25">
      <c r="A24" s="19" t="s">
        <v>74</v>
      </c>
      <c r="B24" s="21" t="s">
        <v>44</v>
      </c>
      <c r="C24" s="84"/>
      <c r="D24" s="84"/>
      <c r="E24" s="84"/>
      <c r="F24" s="84"/>
      <c r="G24" s="84"/>
      <c r="H24" s="84"/>
      <c r="I24" s="85"/>
      <c r="J24" s="35">
        <v>5.1400000000000001E-2</v>
      </c>
      <c r="K24" s="8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3"/>
      <c r="AC24" s="1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</row>
    <row r="25" spans="1:120" x14ac:dyDescent="0.25">
      <c r="A25" s="19" t="s">
        <v>51</v>
      </c>
      <c r="B25" s="21" t="s">
        <v>52</v>
      </c>
      <c r="C25" s="84"/>
      <c r="D25" s="84"/>
      <c r="E25" s="84"/>
      <c r="F25" s="84"/>
      <c r="G25" s="84"/>
      <c r="H25" s="84"/>
      <c r="I25" s="85"/>
      <c r="J25" s="35">
        <v>5.0900000000000001E-2</v>
      </c>
      <c r="K25" s="8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3"/>
      <c r="AC25" s="1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</row>
    <row r="26" spans="1:120" x14ac:dyDescent="0.25">
      <c r="A26" s="19" t="s">
        <v>54</v>
      </c>
      <c r="B26" s="21" t="s">
        <v>55</v>
      </c>
      <c r="C26" s="84"/>
      <c r="D26" s="84"/>
      <c r="E26" s="84"/>
      <c r="F26" s="84"/>
      <c r="G26" s="84"/>
      <c r="H26" s="84"/>
      <c r="I26" s="85"/>
      <c r="J26" s="36">
        <v>1</v>
      </c>
      <c r="K26" s="8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3"/>
      <c r="AC26" s="1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</row>
    <row r="27" spans="1:120" x14ac:dyDescent="0.25">
      <c r="A27" s="19" t="s">
        <v>56</v>
      </c>
      <c r="B27" s="21" t="s">
        <v>50</v>
      </c>
      <c r="C27" s="84"/>
      <c r="D27" s="84"/>
      <c r="E27" s="84"/>
      <c r="F27" s="84"/>
      <c r="G27" s="84"/>
      <c r="H27" s="84"/>
      <c r="I27" s="85"/>
      <c r="J27" s="35">
        <v>1.09E-2</v>
      </c>
      <c r="K27" s="8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3"/>
      <c r="AC27" s="1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</row>
    <row r="28" spans="1:120" x14ac:dyDescent="0.25">
      <c r="A28" s="19" t="s">
        <v>57</v>
      </c>
      <c r="B28" s="21" t="s">
        <v>89</v>
      </c>
      <c r="C28" s="84"/>
      <c r="D28" s="84"/>
      <c r="E28" s="84"/>
      <c r="F28" s="84"/>
      <c r="G28" s="84"/>
      <c r="H28" s="84"/>
      <c r="I28" s="85"/>
      <c r="J28" s="35">
        <v>4.0099999999999997E-2</v>
      </c>
      <c r="K28" s="8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3"/>
      <c r="AC28" s="13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</row>
    <row r="29" spans="1:120" ht="15" customHeight="1" x14ac:dyDescent="0.25">
      <c r="A29" s="19" t="s">
        <v>71</v>
      </c>
      <c r="B29" s="21" t="s">
        <v>50</v>
      </c>
      <c r="C29" s="84"/>
      <c r="D29" s="84"/>
      <c r="E29" s="84"/>
      <c r="F29" s="84"/>
      <c r="G29" s="84"/>
      <c r="H29" s="84"/>
      <c r="I29" s="85"/>
      <c r="J29" s="35">
        <v>2.4500000000000001E-2</v>
      </c>
      <c r="K29" s="8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3"/>
      <c r="AC29" s="13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</row>
    <row r="30" spans="1:120" x14ac:dyDescent="0.25">
      <c r="A30" s="19" t="s">
        <v>59</v>
      </c>
      <c r="B30" s="21" t="s">
        <v>41</v>
      </c>
      <c r="C30" s="84"/>
      <c r="D30" s="84"/>
      <c r="E30" s="84"/>
      <c r="F30" s="84"/>
      <c r="G30" s="84"/>
      <c r="H30" s="84"/>
      <c r="I30" s="85"/>
      <c r="J30" s="35">
        <v>2.86E-2</v>
      </c>
      <c r="K30" s="8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3"/>
      <c r="AC30" s="1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</row>
    <row r="31" spans="1:120" x14ac:dyDescent="0.25">
      <c r="A31" s="19" t="s">
        <v>72</v>
      </c>
      <c r="B31" s="21" t="s">
        <v>73</v>
      </c>
      <c r="C31" s="84"/>
      <c r="D31" s="84"/>
      <c r="E31" s="84"/>
      <c r="F31" s="84"/>
      <c r="G31" s="84"/>
      <c r="H31" s="84"/>
      <c r="I31" s="85"/>
      <c r="J31" s="35">
        <v>0</v>
      </c>
      <c r="K31" s="8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3"/>
      <c r="AC31" s="13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</row>
    <row r="32" spans="1:120" ht="15" customHeight="1" x14ac:dyDescent="0.25">
      <c r="A32" s="19" t="s">
        <v>67</v>
      </c>
      <c r="B32" s="21" t="s">
        <v>41</v>
      </c>
      <c r="C32" s="84"/>
      <c r="D32" s="84"/>
      <c r="E32" s="84"/>
      <c r="F32" s="84"/>
      <c r="G32" s="84"/>
      <c r="H32" s="84"/>
      <c r="I32" s="85"/>
      <c r="J32" s="35">
        <v>7.2900000000000006E-2</v>
      </c>
      <c r="K32" s="8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3"/>
      <c r="AC32" s="13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</row>
    <row r="33" spans="1:120" x14ac:dyDescent="0.25">
      <c r="A33" s="19" t="s">
        <v>68</v>
      </c>
      <c r="B33" s="21" t="s">
        <v>52</v>
      </c>
      <c r="C33" s="84"/>
      <c r="D33" s="84"/>
      <c r="E33" s="84"/>
      <c r="F33" s="84"/>
      <c r="G33" s="84"/>
      <c r="H33" s="84"/>
      <c r="I33" s="85"/>
      <c r="J33" s="35">
        <v>8.6699999999999999E-2</v>
      </c>
      <c r="K33" s="8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3"/>
      <c r="AC33" s="13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</row>
    <row r="34" spans="1:120" ht="15" customHeight="1" x14ac:dyDescent="0.25">
      <c r="A34" s="19" t="s">
        <v>69</v>
      </c>
      <c r="B34" s="21" t="s">
        <v>41</v>
      </c>
      <c r="C34" s="84"/>
      <c r="D34" s="84"/>
      <c r="E34" s="84"/>
      <c r="F34" s="84"/>
      <c r="G34" s="84"/>
      <c r="H34" s="84"/>
      <c r="I34" s="85"/>
      <c r="J34" s="35">
        <v>6.3600000000000004E-2</v>
      </c>
      <c r="K34" s="8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3"/>
      <c r="AC34" s="13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</row>
    <row r="35" spans="1:120" ht="15" customHeight="1" x14ac:dyDescent="0.25">
      <c r="A35" s="19" t="s">
        <v>75</v>
      </c>
      <c r="B35" s="21" t="s">
        <v>55</v>
      </c>
      <c r="C35" s="84"/>
      <c r="D35" s="84"/>
      <c r="E35" s="84"/>
      <c r="F35" s="84"/>
      <c r="G35" s="84"/>
      <c r="H35" s="84"/>
      <c r="I35" s="85"/>
      <c r="J35" s="35">
        <v>1</v>
      </c>
      <c r="K35" s="8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3"/>
      <c r="AC35" s="13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</row>
    <row r="36" spans="1:120" x14ac:dyDescent="0.25">
      <c r="A36" s="18" t="s">
        <v>93</v>
      </c>
      <c r="B36" s="26"/>
      <c r="C36" s="16">
        <v>8143253.959999999</v>
      </c>
      <c r="D36" s="16">
        <v>0</v>
      </c>
      <c r="E36" s="16">
        <v>0</v>
      </c>
      <c r="F36" s="16">
        <v>0</v>
      </c>
      <c r="G36" s="16">
        <v>46715533.999999993</v>
      </c>
      <c r="H36" s="16">
        <v>1638378.3200000003</v>
      </c>
      <c r="I36" s="16">
        <v>56497166.279999994</v>
      </c>
      <c r="J36" s="37"/>
      <c r="K36" s="16">
        <v>3077037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0"/>
      <c r="AC36" s="10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</row>
    <row r="37" spans="1:120" ht="16.5" x14ac:dyDescent="0.25">
      <c r="A37" s="19" t="s">
        <v>100</v>
      </c>
      <c r="B37" s="26"/>
      <c r="C37" s="41" t="s">
        <v>94</v>
      </c>
      <c r="D37" s="41" t="s">
        <v>94</v>
      </c>
      <c r="E37" s="41" t="s">
        <v>94</v>
      </c>
      <c r="F37" s="41" t="s">
        <v>94</v>
      </c>
      <c r="G37" s="41" t="s">
        <v>94</v>
      </c>
      <c r="H37" s="41" t="s">
        <v>94</v>
      </c>
      <c r="I37" s="42" t="s">
        <v>94</v>
      </c>
      <c r="J37" s="37"/>
      <c r="K37" s="42" t="s">
        <v>94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0"/>
      <c r="AC37" s="10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</row>
    <row r="38" spans="1:120" x14ac:dyDescent="0.25">
      <c r="A38" s="26"/>
      <c r="B38" s="26"/>
      <c r="C38" s="11"/>
      <c r="D38" s="11"/>
      <c r="E38" s="11"/>
      <c r="F38" s="11"/>
      <c r="G38" s="11"/>
      <c r="H38" s="11"/>
      <c r="I38" s="12"/>
      <c r="J38" s="37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3"/>
      <c r="AC38" s="13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</row>
    <row r="39" spans="1:120" x14ac:dyDescent="0.25">
      <c r="A39" s="68" t="s">
        <v>10</v>
      </c>
      <c r="B39" s="69"/>
      <c r="C39" s="11"/>
      <c r="D39" s="11"/>
      <c r="E39" s="11"/>
      <c r="F39" s="11"/>
      <c r="G39" s="11"/>
      <c r="H39" s="11"/>
      <c r="I39" s="12"/>
      <c r="J39" s="43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3"/>
      <c r="AC39" s="13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</row>
    <row r="40" spans="1:120" x14ac:dyDescent="0.25">
      <c r="A40" s="70" t="s">
        <v>11</v>
      </c>
      <c r="B40" s="71"/>
      <c r="C40" s="11"/>
      <c r="D40" s="11"/>
      <c r="E40" s="11"/>
      <c r="F40" s="11"/>
      <c r="G40" s="11"/>
      <c r="H40" s="11"/>
      <c r="I40" s="12"/>
      <c r="J40" s="44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3"/>
      <c r="AC40" s="13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</row>
    <row r="41" spans="1:120" x14ac:dyDescent="0.25">
      <c r="A41" s="18" t="s">
        <v>18</v>
      </c>
      <c r="B41" s="27"/>
      <c r="C41" s="16">
        <v>446181.54999999993</v>
      </c>
      <c r="D41" s="16">
        <v>0</v>
      </c>
      <c r="E41" s="16">
        <v>0</v>
      </c>
      <c r="F41" s="16">
        <v>0</v>
      </c>
      <c r="G41" s="16">
        <v>365047.83</v>
      </c>
      <c r="H41" s="16">
        <v>96378.180000000037</v>
      </c>
      <c r="I41" s="17">
        <f t="shared" ref="I41:I46" si="2">SUM(C41:H41)</f>
        <v>907607.55999999994</v>
      </c>
      <c r="J41" s="35">
        <v>1</v>
      </c>
      <c r="K41" s="16">
        <f t="shared" ref="K41" si="3">ROUND(+I41*J41,0)</f>
        <v>907608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0"/>
      <c r="AC41" s="10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</row>
    <row r="42" spans="1:120" ht="16.5" x14ac:dyDescent="0.25">
      <c r="A42" s="19" t="s">
        <v>110</v>
      </c>
      <c r="B42" s="27"/>
      <c r="C42" s="41" t="s">
        <v>94</v>
      </c>
      <c r="D42" s="41" t="s">
        <v>94</v>
      </c>
      <c r="E42" s="41" t="s">
        <v>94</v>
      </c>
      <c r="F42" s="41" t="s">
        <v>94</v>
      </c>
      <c r="G42" s="41" t="s">
        <v>94</v>
      </c>
      <c r="H42" s="41" t="s">
        <v>94</v>
      </c>
      <c r="I42" s="42" t="s">
        <v>94</v>
      </c>
      <c r="J42" s="27"/>
      <c r="K42" s="42" t="s">
        <v>94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0"/>
      <c r="AC42" s="10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</row>
    <row r="43" spans="1:120" x14ac:dyDescent="0.25">
      <c r="A43" s="26"/>
      <c r="B43" s="26"/>
      <c r="C43" s="11"/>
      <c r="D43" s="11"/>
      <c r="E43" s="11"/>
      <c r="F43" s="11"/>
      <c r="G43" s="11"/>
      <c r="H43" s="11"/>
      <c r="I43" s="12"/>
      <c r="J43" s="37"/>
      <c r="K43" s="12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3"/>
      <c r="AC43" s="13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</row>
    <row r="44" spans="1:120" x14ac:dyDescent="0.25">
      <c r="A44" s="68" t="s">
        <v>12</v>
      </c>
      <c r="B44" s="69"/>
      <c r="C44" s="11"/>
      <c r="D44" s="11"/>
      <c r="E44" s="11"/>
      <c r="F44" s="11"/>
      <c r="G44" s="11"/>
      <c r="H44" s="11"/>
      <c r="I44" s="12"/>
      <c r="J44" s="43"/>
      <c r="K44" s="1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3"/>
      <c r="AC44" s="13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</row>
    <row r="45" spans="1:120" x14ac:dyDescent="0.25">
      <c r="A45" s="70" t="s">
        <v>11</v>
      </c>
      <c r="B45" s="71"/>
      <c r="C45" s="11"/>
      <c r="D45" s="11"/>
      <c r="E45" s="11"/>
      <c r="F45" s="11"/>
      <c r="G45" s="11"/>
      <c r="H45" s="11"/>
      <c r="I45" s="12"/>
      <c r="J45" s="44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3"/>
      <c r="AC45" s="13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</row>
    <row r="46" spans="1:120" x14ac:dyDescent="0.25">
      <c r="A46" s="18" t="s">
        <v>18</v>
      </c>
      <c r="B46" s="27"/>
      <c r="C46" s="16">
        <v>1596629.9000000004</v>
      </c>
      <c r="D46" s="16">
        <v>3948.68</v>
      </c>
      <c r="E46" s="16">
        <v>10558.28</v>
      </c>
      <c r="F46" s="16">
        <v>0</v>
      </c>
      <c r="G46" s="16">
        <v>478819.82</v>
      </c>
      <c r="H46" s="16">
        <v>327986.11000000022</v>
      </c>
      <c r="I46" s="17">
        <f t="shared" si="2"/>
        <v>2417942.7900000005</v>
      </c>
      <c r="J46" s="35">
        <v>1</v>
      </c>
      <c r="K46" s="16">
        <f t="shared" ref="K46" si="4">ROUND(+I46*J46,0)</f>
        <v>2417943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0"/>
      <c r="AC46" s="10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</row>
    <row r="47" spans="1:120" ht="16.5" x14ac:dyDescent="0.25">
      <c r="A47" s="19" t="s">
        <v>110</v>
      </c>
      <c r="B47" s="27"/>
      <c r="C47" s="41" t="s">
        <v>94</v>
      </c>
      <c r="D47" s="41" t="s">
        <v>94</v>
      </c>
      <c r="E47" s="41" t="s">
        <v>94</v>
      </c>
      <c r="F47" s="41" t="s">
        <v>94</v>
      </c>
      <c r="G47" s="41" t="s">
        <v>94</v>
      </c>
      <c r="H47" s="41" t="s">
        <v>94</v>
      </c>
      <c r="I47" s="42" t="s">
        <v>94</v>
      </c>
      <c r="J47" s="27"/>
      <c r="K47" s="42" t="s">
        <v>94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0"/>
      <c r="AC47" s="10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</row>
    <row r="48" spans="1:120" ht="14.45" x14ac:dyDescent="0.3">
      <c r="A48" s="26"/>
      <c r="B48" s="26"/>
      <c r="C48" s="11"/>
      <c r="D48" s="11"/>
      <c r="E48" s="11"/>
      <c r="F48" s="11"/>
      <c r="G48" s="11"/>
      <c r="H48" s="11"/>
      <c r="I48" s="12"/>
      <c r="J48" s="37"/>
      <c r="K48" s="1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3"/>
      <c r="AC48" s="13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</row>
    <row r="49" spans="1:120" x14ac:dyDescent="0.25">
      <c r="A49" s="68" t="s">
        <v>13</v>
      </c>
      <c r="B49" s="69"/>
      <c r="C49" s="11"/>
      <c r="D49" s="11"/>
      <c r="E49" s="11"/>
      <c r="F49" s="11"/>
      <c r="G49" s="11"/>
      <c r="H49" s="11"/>
      <c r="I49" s="12"/>
      <c r="J49" s="43"/>
      <c r="K49" s="12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3"/>
      <c r="AC49" s="13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</row>
    <row r="50" spans="1:120" x14ac:dyDescent="0.25">
      <c r="A50" s="70" t="s">
        <v>11</v>
      </c>
      <c r="B50" s="71"/>
      <c r="C50" s="11"/>
      <c r="D50" s="11"/>
      <c r="E50" s="11"/>
      <c r="F50" s="11"/>
      <c r="G50" s="11"/>
      <c r="H50" s="11"/>
      <c r="I50" s="12"/>
      <c r="J50" s="44"/>
      <c r="K50" s="12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3"/>
      <c r="AC50" s="13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</row>
    <row r="51" spans="1:120" x14ac:dyDescent="0.25">
      <c r="A51" s="18" t="s">
        <v>18</v>
      </c>
      <c r="B51" s="27"/>
      <c r="C51" s="16">
        <v>7951379.3400000017</v>
      </c>
      <c r="D51" s="16">
        <v>1086281.7599999981</v>
      </c>
      <c r="E51" s="16">
        <v>0</v>
      </c>
      <c r="F51" s="16">
        <v>0</v>
      </c>
      <c r="G51" s="16">
        <v>1896484.0500000003</v>
      </c>
      <c r="H51" s="16">
        <v>1864832.839999995</v>
      </c>
      <c r="I51" s="17">
        <f t="shared" ref="I51" si="5">SUM(C51:H51)</f>
        <v>12798977.989999995</v>
      </c>
      <c r="J51" s="35">
        <v>1</v>
      </c>
      <c r="K51" s="16">
        <f t="shared" ref="K51" si="6">ROUND(+I51*J51,0)</f>
        <v>12798978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0"/>
      <c r="AC51" s="10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</row>
    <row r="52" spans="1:120" ht="16.5" x14ac:dyDescent="0.25">
      <c r="A52" s="19" t="s">
        <v>110</v>
      </c>
      <c r="B52" s="27"/>
      <c r="C52" s="41" t="s">
        <v>94</v>
      </c>
      <c r="D52" s="41" t="s">
        <v>94</v>
      </c>
      <c r="E52" s="41" t="s">
        <v>94</v>
      </c>
      <c r="F52" s="41" t="s">
        <v>94</v>
      </c>
      <c r="G52" s="41" t="s">
        <v>94</v>
      </c>
      <c r="H52" s="41" t="s">
        <v>94</v>
      </c>
      <c r="I52" s="42" t="s">
        <v>94</v>
      </c>
      <c r="J52" s="27"/>
      <c r="K52" s="42" t="s">
        <v>94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0"/>
      <c r="AC52" s="10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</row>
    <row r="53" spans="1:120" ht="14.45" x14ac:dyDescent="0.3">
      <c r="A53" s="26"/>
      <c r="B53" s="26"/>
      <c r="C53" s="11"/>
      <c r="D53" s="11"/>
      <c r="E53" s="11"/>
      <c r="F53" s="11"/>
      <c r="G53" s="11"/>
      <c r="H53" s="11"/>
      <c r="I53" s="12"/>
      <c r="J53" s="37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3"/>
      <c r="AC53" s="13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</row>
    <row r="54" spans="1:120" ht="20.25" customHeight="1" x14ac:dyDescent="0.25">
      <c r="A54" s="68" t="s">
        <v>61</v>
      </c>
      <c r="B54" s="69"/>
      <c r="C54" s="11"/>
      <c r="D54" s="11"/>
      <c r="E54" s="11"/>
      <c r="F54" s="11"/>
      <c r="G54" s="11"/>
      <c r="H54" s="11"/>
      <c r="I54" s="12"/>
      <c r="J54" s="43"/>
      <c r="K54" s="12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3"/>
      <c r="AC54" s="13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</row>
    <row r="55" spans="1:120" x14ac:dyDescent="0.25">
      <c r="A55" s="70" t="s">
        <v>11</v>
      </c>
      <c r="B55" s="71"/>
      <c r="C55" s="11"/>
      <c r="D55" s="11"/>
      <c r="E55" s="11"/>
      <c r="F55" s="11"/>
      <c r="G55" s="11"/>
      <c r="H55" s="11"/>
      <c r="I55" s="12"/>
      <c r="J55" s="44"/>
      <c r="K55" s="12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3"/>
      <c r="AC55" s="13"/>
    </row>
    <row r="56" spans="1:120" x14ac:dyDescent="0.25">
      <c r="A56" s="18" t="s">
        <v>18</v>
      </c>
      <c r="B56" s="27"/>
      <c r="C56" s="16">
        <v>5201045.9999999944</v>
      </c>
      <c r="D56" s="16">
        <v>256851.99</v>
      </c>
      <c r="E56" s="16">
        <v>0</v>
      </c>
      <c r="F56" s="16">
        <v>0</v>
      </c>
      <c r="G56" s="16">
        <v>1146580.2200000004</v>
      </c>
      <c r="H56" s="16">
        <v>993805.95000000391</v>
      </c>
      <c r="I56" s="17">
        <f t="shared" ref="I56" si="7">SUM(C56:H56)</f>
        <v>7598284.1599999992</v>
      </c>
      <c r="J56" s="35">
        <v>1</v>
      </c>
      <c r="K56" s="16">
        <f t="shared" ref="K56" si="8">ROUND(+I56*J56,0)</f>
        <v>7598284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0"/>
      <c r="AC56" s="10"/>
    </row>
    <row r="57" spans="1:120" ht="16.5" x14ac:dyDescent="0.25">
      <c r="A57" s="19" t="s">
        <v>110</v>
      </c>
      <c r="B57" s="27"/>
      <c r="C57" s="41" t="s">
        <v>94</v>
      </c>
      <c r="D57" s="41" t="s">
        <v>94</v>
      </c>
      <c r="E57" s="41" t="s">
        <v>94</v>
      </c>
      <c r="F57" s="41" t="s">
        <v>94</v>
      </c>
      <c r="G57" s="41" t="s">
        <v>94</v>
      </c>
      <c r="H57" s="41" t="s">
        <v>94</v>
      </c>
      <c r="I57" s="42" t="s">
        <v>94</v>
      </c>
      <c r="J57" s="27"/>
      <c r="K57" s="42" t="s">
        <v>94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0"/>
      <c r="AC57" s="10"/>
    </row>
    <row r="58" spans="1:120" x14ac:dyDescent="0.25">
      <c r="A58" s="26"/>
      <c r="B58" s="26"/>
      <c r="C58" s="11"/>
      <c r="D58" s="11"/>
      <c r="E58" s="11"/>
      <c r="F58" s="11"/>
      <c r="G58" s="11"/>
      <c r="H58" s="11"/>
      <c r="I58" s="12"/>
      <c r="J58" s="37"/>
      <c r="K58" s="12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3"/>
      <c r="AC58" s="13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</row>
    <row r="59" spans="1:120" x14ac:dyDescent="0.25">
      <c r="A59" s="68" t="s">
        <v>62</v>
      </c>
      <c r="B59" s="69"/>
      <c r="C59" s="11"/>
      <c r="D59" s="11"/>
      <c r="E59" s="11"/>
      <c r="F59" s="11"/>
      <c r="G59" s="11"/>
      <c r="H59" s="11"/>
      <c r="I59" s="12"/>
      <c r="J59" s="43"/>
      <c r="K59" s="12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3"/>
      <c r="AC59" s="13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</row>
    <row r="60" spans="1:120" x14ac:dyDescent="0.25">
      <c r="A60" s="70" t="s">
        <v>11</v>
      </c>
      <c r="B60" s="71"/>
      <c r="C60" s="11"/>
      <c r="D60" s="11"/>
      <c r="E60" s="11"/>
      <c r="F60" s="11"/>
      <c r="G60" s="11"/>
      <c r="H60" s="11"/>
      <c r="I60" s="12"/>
      <c r="J60" s="44"/>
      <c r="K60" s="12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3"/>
      <c r="AC60" s="13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</row>
    <row r="61" spans="1:120" x14ac:dyDescent="0.25">
      <c r="A61" s="18" t="s">
        <v>18</v>
      </c>
      <c r="B61" s="27"/>
      <c r="C61" s="16">
        <v>19672207.600000009</v>
      </c>
      <c r="D61" s="16">
        <v>5434701.4199999953</v>
      </c>
      <c r="E61" s="16">
        <v>33525.56</v>
      </c>
      <c r="F61" s="16">
        <v>0</v>
      </c>
      <c r="G61" s="16">
        <v>2620787.6800000011</v>
      </c>
      <c r="H61" s="16">
        <v>4312611.7799999611</v>
      </c>
      <c r="I61" s="17">
        <f t="shared" ref="I61" si="9">SUM(C61:H61)</f>
        <v>32073834.039999962</v>
      </c>
      <c r="J61" s="35">
        <v>1</v>
      </c>
      <c r="K61" s="16">
        <f t="shared" ref="K61" si="10">ROUND(+I61*J61,0)</f>
        <v>32073834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0"/>
      <c r="AC61" s="10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</row>
    <row r="62" spans="1:120" ht="16.5" x14ac:dyDescent="0.25">
      <c r="A62" s="19" t="s">
        <v>110</v>
      </c>
      <c r="B62" s="27"/>
      <c r="C62" s="41" t="s">
        <v>94</v>
      </c>
      <c r="D62" s="41" t="s">
        <v>94</v>
      </c>
      <c r="E62" s="41" t="s">
        <v>94</v>
      </c>
      <c r="F62" s="41" t="s">
        <v>94</v>
      </c>
      <c r="G62" s="41" t="s">
        <v>94</v>
      </c>
      <c r="H62" s="41" t="s">
        <v>94</v>
      </c>
      <c r="I62" s="42" t="s">
        <v>94</v>
      </c>
      <c r="J62" s="27"/>
      <c r="K62" s="42" t="s">
        <v>94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0"/>
      <c r="AC62" s="10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</row>
    <row r="63" spans="1:120" x14ac:dyDescent="0.25">
      <c r="A63" s="26"/>
      <c r="B63" s="26"/>
      <c r="C63" s="11"/>
      <c r="D63" s="11"/>
      <c r="E63" s="11"/>
      <c r="F63" s="11"/>
      <c r="G63" s="11"/>
      <c r="H63" s="11"/>
      <c r="I63" s="12"/>
      <c r="J63" s="37"/>
      <c r="K63" s="12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3"/>
      <c r="AC63" s="13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</row>
    <row r="64" spans="1:120" x14ac:dyDescent="0.25">
      <c r="A64" s="68" t="s">
        <v>14</v>
      </c>
      <c r="B64" s="69"/>
      <c r="C64" s="11"/>
      <c r="D64" s="11"/>
      <c r="E64" s="11"/>
      <c r="F64" s="11"/>
      <c r="G64" s="11"/>
      <c r="H64" s="11"/>
      <c r="I64" s="12"/>
      <c r="J64" s="43"/>
      <c r="K64" s="12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3"/>
      <c r="AC64" s="13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</row>
    <row r="65" spans="1:120" x14ac:dyDescent="0.25">
      <c r="A65" s="70" t="s">
        <v>11</v>
      </c>
      <c r="B65" s="71"/>
      <c r="C65" s="11"/>
      <c r="D65" s="11"/>
      <c r="E65" s="11"/>
      <c r="F65" s="11"/>
      <c r="G65" s="11"/>
      <c r="H65" s="11"/>
      <c r="I65" s="12"/>
      <c r="J65" s="44"/>
      <c r="K65" s="12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3"/>
      <c r="AC65" s="13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</row>
    <row r="66" spans="1:120" x14ac:dyDescent="0.25">
      <c r="A66" s="18" t="s">
        <v>18</v>
      </c>
      <c r="B66" s="27"/>
      <c r="C66" s="16">
        <v>15064226.599999987</v>
      </c>
      <c r="D66" s="16">
        <v>4441324.6599999741</v>
      </c>
      <c r="E66" s="16">
        <v>18942.07</v>
      </c>
      <c r="F66" s="16">
        <v>0</v>
      </c>
      <c r="G66" s="16">
        <v>1904552.7099999997</v>
      </c>
      <c r="H66" s="16">
        <v>3268857.4899999858</v>
      </c>
      <c r="I66" s="17">
        <f t="shared" ref="I66" si="11">SUM(C66:H66)</f>
        <v>24697903.529999949</v>
      </c>
      <c r="J66" s="35">
        <v>1</v>
      </c>
      <c r="K66" s="16">
        <f t="shared" ref="K66" si="12">ROUND(+I66*J66,0)</f>
        <v>24697904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0"/>
      <c r="AC66" s="10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</row>
    <row r="67" spans="1:120" ht="16.5" x14ac:dyDescent="0.25">
      <c r="A67" s="19" t="s">
        <v>110</v>
      </c>
      <c r="B67" s="27"/>
      <c r="C67" s="41" t="s">
        <v>94</v>
      </c>
      <c r="D67" s="41" t="s">
        <v>94</v>
      </c>
      <c r="E67" s="41" t="s">
        <v>94</v>
      </c>
      <c r="F67" s="41" t="s">
        <v>94</v>
      </c>
      <c r="G67" s="41" t="s">
        <v>94</v>
      </c>
      <c r="H67" s="41" t="s">
        <v>94</v>
      </c>
      <c r="I67" s="42" t="s">
        <v>94</v>
      </c>
      <c r="J67" s="27"/>
      <c r="K67" s="42" t="s">
        <v>94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0"/>
      <c r="AC67" s="10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</row>
    <row r="68" spans="1:120" x14ac:dyDescent="0.25">
      <c r="A68" s="26"/>
      <c r="B68" s="26"/>
      <c r="C68" s="11"/>
      <c r="D68" s="11"/>
      <c r="E68" s="11"/>
      <c r="F68" s="11"/>
      <c r="G68" s="11"/>
      <c r="H68" s="11"/>
      <c r="I68" s="12"/>
      <c r="J68" s="37"/>
      <c r="K68" s="12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3"/>
      <c r="AC68" s="13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</row>
    <row r="69" spans="1:120" x14ac:dyDescent="0.25">
      <c r="A69" s="68" t="s">
        <v>15</v>
      </c>
      <c r="B69" s="69"/>
      <c r="C69" s="11"/>
      <c r="D69" s="11"/>
      <c r="E69" s="11"/>
      <c r="F69" s="11"/>
      <c r="G69" s="11"/>
      <c r="H69" s="11"/>
      <c r="I69" s="12"/>
      <c r="J69" s="43"/>
      <c r="K69" s="12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3"/>
      <c r="AC69" s="13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</row>
    <row r="70" spans="1:120" x14ac:dyDescent="0.25">
      <c r="A70" s="70" t="s">
        <v>11</v>
      </c>
      <c r="B70" s="71"/>
      <c r="C70" s="11"/>
      <c r="D70" s="11"/>
      <c r="E70" s="11"/>
      <c r="F70" s="11"/>
      <c r="G70" s="11"/>
      <c r="H70" s="11"/>
      <c r="I70" s="12"/>
      <c r="J70" s="44"/>
      <c r="K70" s="12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3"/>
      <c r="AC70" s="13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</row>
    <row r="71" spans="1:120" x14ac:dyDescent="0.25">
      <c r="A71" s="18" t="s">
        <v>18</v>
      </c>
      <c r="B71" s="26"/>
      <c r="C71" s="16">
        <v>2288920.21</v>
      </c>
      <c r="D71" s="16">
        <v>758437.95000000007</v>
      </c>
      <c r="E71" s="16">
        <v>7126.08</v>
      </c>
      <c r="F71" s="16">
        <v>0</v>
      </c>
      <c r="G71" s="16">
        <v>300229.55000000005</v>
      </c>
      <c r="H71" s="16">
        <v>572507.33999999822</v>
      </c>
      <c r="I71" s="17">
        <f t="shared" ref="I71" si="13">SUM(C71:H71)</f>
        <v>3927221.129999998</v>
      </c>
      <c r="J71" s="35">
        <v>1</v>
      </c>
      <c r="K71" s="16">
        <f t="shared" ref="K71" si="14">ROUND(+I71*J71,0)</f>
        <v>3927221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0"/>
      <c r="AC71" s="10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</row>
    <row r="72" spans="1:120" ht="16.5" x14ac:dyDescent="0.25">
      <c r="A72" s="19" t="s">
        <v>110</v>
      </c>
      <c r="B72" s="26"/>
      <c r="C72" s="41" t="s">
        <v>94</v>
      </c>
      <c r="D72" s="41" t="s">
        <v>94</v>
      </c>
      <c r="E72" s="41" t="s">
        <v>94</v>
      </c>
      <c r="F72" s="41" t="s">
        <v>94</v>
      </c>
      <c r="G72" s="41" t="s">
        <v>94</v>
      </c>
      <c r="H72" s="41" t="s">
        <v>94</v>
      </c>
      <c r="I72" s="42" t="s">
        <v>94</v>
      </c>
      <c r="J72" s="37"/>
      <c r="K72" s="42" t="s">
        <v>94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0"/>
      <c r="AC72" s="10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</row>
    <row r="73" spans="1:120" x14ac:dyDescent="0.25">
      <c r="A73" s="59"/>
      <c r="B73" s="26"/>
      <c r="C73" s="11"/>
      <c r="D73" s="11"/>
      <c r="E73" s="11"/>
      <c r="F73" s="11"/>
      <c r="G73" s="11"/>
      <c r="H73" s="11"/>
      <c r="I73" s="12"/>
      <c r="J73" s="37"/>
      <c r="K73" s="12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3"/>
      <c r="AC73" s="13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</row>
    <row r="74" spans="1:120" x14ac:dyDescent="0.25">
      <c r="A74" s="26"/>
      <c r="B74" s="26"/>
      <c r="C74" s="11"/>
      <c r="D74" s="11"/>
      <c r="E74" s="11"/>
      <c r="F74" s="11"/>
      <c r="G74" s="11"/>
      <c r="H74" s="11"/>
      <c r="I74" s="12"/>
      <c r="J74" s="37"/>
      <c r="K74" s="12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3"/>
      <c r="AC74" s="13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</row>
    <row r="75" spans="1:120" x14ac:dyDescent="0.25">
      <c r="A75" s="75" t="s">
        <v>19</v>
      </c>
      <c r="B75" s="76"/>
      <c r="C75" s="11"/>
      <c r="D75" s="11"/>
      <c r="E75" s="11"/>
      <c r="F75" s="11"/>
      <c r="G75" s="11"/>
      <c r="H75" s="11"/>
      <c r="I75" s="12"/>
      <c r="J75" s="60"/>
      <c r="K75" s="12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3"/>
      <c r="AC75" s="13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</row>
    <row r="76" spans="1:120" x14ac:dyDescent="0.25">
      <c r="A76" s="18" t="s">
        <v>20</v>
      </c>
      <c r="C76" s="10">
        <f>C71+C66+C61+C56+C51+C46+C41+C36</f>
        <v>60363845.159999989</v>
      </c>
      <c r="D76" s="10">
        <f t="shared" ref="D76:K76" si="15">D71+D66+D61+D56+D51+D46+D41+D36</f>
        <v>11981546.459999967</v>
      </c>
      <c r="E76" s="10">
        <f t="shared" si="15"/>
        <v>70151.990000000005</v>
      </c>
      <c r="F76" s="10">
        <f t="shared" si="15"/>
        <v>0</v>
      </c>
      <c r="G76" s="10">
        <f t="shared" si="15"/>
        <v>55428035.859999999</v>
      </c>
      <c r="H76" s="10">
        <f t="shared" si="15"/>
        <v>13075358.009999944</v>
      </c>
      <c r="I76" s="10">
        <f t="shared" si="15"/>
        <v>140918937.4799999</v>
      </c>
      <c r="K76" s="10">
        <f t="shared" si="15"/>
        <v>87498809</v>
      </c>
      <c r="L76" s="10">
        <v>4709054</v>
      </c>
      <c r="M76" s="10">
        <v>1419646.0199999688</v>
      </c>
      <c r="N76" s="10">
        <v>219215</v>
      </c>
      <c r="O76" s="10">
        <v>170531.37999999544</v>
      </c>
      <c r="P76" s="10">
        <v>0</v>
      </c>
      <c r="Q76" s="10">
        <v>66396.289999999135</v>
      </c>
      <c r="R76" s="10">
        <v>147412</v>
      </c>
      <c r="S76" s="10">
        <v>399350.08999997273</v>
      </c>
      <c r="T76" s="10">
        <v>0</v>
      </c>
      <c r="U76" s="10">
        <v>0</v>
      </c>
      <c r="V76" s="10">
        <v>1767397</v>
      </c>
      <c r="W76" s="10">
        <v>5268479.3099999996</v>
      </c>
      <c r="X76" s="10">
        <v>-151023</v>
      </c>
      <c r="Y76" s="10">
        <v>0</v>
      </c>
      <c r="Z76" s="10">
        <v>184887</v>
      </c>
      <c r="AA76" s="10">
        <v>173521.25999999986</v>
      </c>
      <c r="AB76" s="10">
        <f>+K76+L76+N76+R76+T76+V76+X76+Z76</f>
        <v>94375751</v>
      </c>
      <c r="AC76" s="10">
        <f>M76+O76+Q76+S76+U76+W76+Y76+AA76</f>
        <v>7497924.3499999354</v>
      </c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</row>
    <row r="77" spans="1:120" ht="16.5" x14ac:dyDescent="0.25">
      <c r="A77" s="19" t="s">
        <v>111</v>
      </c>
      <c r="B77" s="26"/>
      <c r="C77" s="41" t="s">
        <v>94</v>
      </c>
      <c r="D77" s="41" t="s">
        <v>94</v>
      </c>
      <c r="E77" s="41" t="s">
        <v>94</v>
      </c>
      <c r="F77" s="41" t="s">
        <v>94</v>
      </c>
      <c r="G77" s="41" t="s">
        <v>94</v>
      </c>
      <c r="H77" s="41" t="s">
        <v>94</v>
      </c>
      <c r="I77" s="42" t="s">
        <v>94</v>
      </c>
      <c r="J77" s="37"/>
      <c r="K77" s="42" t="s">
        <v>94</v>
      </c>
      <c r="L77" s="41" t="s">
        <v>94</v>
      </c>
      <c r="M77" s="41" t="s">
        <v>94</v>
      </c>
      <c r="N77" s="41" t="s">
        <v>94</v>
      </c>
      <c r="O77" s="41" t="s">
        <v>94</v>
      </c>
      <c r="P77" s="41" t="s">
        <v>94</v>
      </c>
      <c r="Q77" s="41" t="s">
        <v>94</v>
      </c>
      <c r="R77" s="41" t="s">
        <v>94</v>
      </c>
      <c r="S77" s="41" t="s">
        <v>94</v>
      </c>
      <c r="T77" s="41" t="s">
        <v>94</v>
      </c>
      <c r="U77" s="41" t="s">
        <v>94</v>
      </c>
      <c r="V77" s="41" t="s">
        <v>94</v>
      </c>
      <c r="W77" s="41" t="s">
        <v>94</v>
      </c>
      <c r="X77" s="41" t="s">
        <v>94</v>
      </c>
      <c r="Y77" s="41" t="s">
        <v>94</v>
      </c>
      <c r="Z77" s="41" t="s">
        <v>94</v>
      </c>
      <c r="AA77" s="41" t="s">
        <v>94</v>
      </c>
      <c r="AB77" s="41" t="s">
        <v>94</v>
      </c>
      <c r="AC77" s="41" t="s">
        <v>94</v>
      </c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</row>
    <row r="79" spans="1:120" ht="17.25" x14ac:dyDescent="0.25">
      <c r="A79" s="2" t="s">
        <v>98</v>
      </c>
      <c r="AB79" s="22"/>
    </row>
    <row r="80" spans="1:120" ht="17.25" x14ac:dyDescent="0.25">
      <c r="A80" s="2" t="s">
        <v>95</v>
      </c>
      <c r="AB80" s="22"/>
    </row>
    <row r="81" spans="1:28" ht="17.25" x14ac:dyDescent="0.25">
      <c r="A81" s="2" t="s">
        <v>96</v>
      </c>
      <c r="AB81" s="22"/>
    </row>
    <row r="82" spans="1:28" ht="17.25" x14ac:dyDescent="0.25">
      <c r="A82" s="2" t="s">
        <v>97</v>
      </c>
    </row>
    <row r="83" spans="1:28" ht="17.25" x14ac:dyDescent="0.25">
      <c r="A83" s="62" t="s">
        <v>112</v>
      </c>
    </row>
  </sheetData>
  <mergeCells count="37">
    <mergeCell ref="A64:B64"/>
    <mergeCell ref="A65:B65"/>
    <mergeCell ref="A69:B69"/>
    <mergeCell ref="A70:B70"/>
    <mergeCell ref="A75:B75"/>
    <mergeCell ref="A60:B60"/>
    <mergeCell ref="A39:B39"/>
    <mergeCell ref="A40:B40"/>
    <mergeCell ref="A44:B44"/>
    <mergeCell ref="A45:B45"/>
    <mergeCell ref="A49:B49"/>
    <mergeCell ref="A50:B50"/>
    <mergeCell ref="A54:B54"/>
    <mergeCell ref="A55:B55"/>
    <mergeCell ref="A59:B59"/>
    <mergeCell ref="AB5:AC5"/>
    <mergeCell ref="G5:G6"/>
    <mergeCell ref="H5:H6"/>
    <mergeCell ref="I5:I6"/>
    <mergeCell ref="L5:M5"/>
    <mergeCell ref="N5:O5"/>
    <mergeCell ref="P5:Q5"/>
    <mergeCell ref="R5:S5"/>
    <mergeCell ref="T5:U5"/>
    <mergeCell ref="V5:W5"/>
    <mergeCell ref="X5:Y5"/>
    <mergeCell ref="Z5:AA5"/>
    <mergeCell ref="K5:K6"/>
    <mergeCell ref="J5:J6"/>
    <mergeCell ref="F5:F6"/>
    <mergeCell ref="A8:B8"/>
    <mergeCell ref="A9:B9"/>
    <mergeCell ref="A5:A6"/>
    <mergeCell ref="B5:B6"/>
    <mergeCell ref="C5:C6"/>
    <mergeCell ref="D5:D6"/>
    <mergeCell ref="E5:E6"/>
  </mergeCells>
  <printOptions horizontalCentered="1"/>
  <pageMargins left="0.2" right="0.2" top="0.35" bottom="0.35" header="0" footer="0"/>
  <pageSetup scale="52" fitToWidth="2" fitToHeight="2" orientation="landscape" r:id="rId1"/>
  <headerFooter>
    <oddFooter>&amp;C&amp;P</oddFooter>
  </headerFooter>
  <rowBreaks count="1" manualBreakCount="1">
    <brk id="38" max="28" man="1"/>
  </rowBreaks>
  <colBreaks count="1" manualBreakCount="1">
    <brk id="13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84"/>
  <sheetViews>
    <sheetView zoomScale="85" zoomScaleNormal="85" workbookViewId="0">
      <pane xSplit="2" ySplit="6" topLeftCell="C7" activePane="bottomRight" state="frozen"/>
      <selection pane="topRight"/>
      <selection pane="bottomLeft"/>
      <selection pane="bottomRight" activeCell="E27" sqref="E27"/>
    </sheetView>
  </sheetViews>
  <sheetFormatPr defaultColWidth="9.140625" defaultRowHeight="15" x14ac:dyDescent="0.25"/>
  <cols>
    <col min="1" max="1" width="22.28515625" style="2" customWidth="1"/>
    <col min="2" max="2" width="36.85546875" style="2" customWidth="1"/>
    <col min="3" max="3" width="14.140625" style="2" bestFit="1" customWidth="1"/>
    <col min="4" max="4" width="14.42578125" style="2" customWidth="1"/>
    <col min="5" max="5" width="14.85546875" style="2" bestFit="1" customWidth="1"/>
    <col min="6" max="6" width="8.5703125" style="2" bestFit="1" customWidth="1"/>
    <col min="7" max="7" width="14" style="2" bestFit="1" customWidth="1"/>
    <col min="8" max="8" width="14.140625" style="2" bestFit="1" customWidth="1"/>
    <col min="9" max="9" width="15.140625" style="2" bestFit="1" customWidth="1"/>
    <col min="10" max="10" width="9.42578125" style="33" bestFit="1" customWidth="1"/>
    <col min="11" max="11" width="14.28515625" style="2" bestFit="1" customWidth="1"/>
    <col min="12" max="12" width="13.140625" style="2" customWidth="1"/>
    <col min="13" max="13" width="12.7109375" style="2" bestFit="1" customWidth="1"/>
    <col min="14" max="15" width="11" style="2" bestFit="1" customWidth="1"/>
    <col min="16" max="16" width="6.5703125" style="2" bestFit="1" customWidth="1"/>
    <col min="17" max="17" width="9.85546875" style="2" bestFit="1" customWidth="1"/>
    <col min="18" max="18" width="11" style="2" bestFit="1" customWidth="1"/>
    <col min="19" max="19" width="11.28515625" style="2" bestFit="1" customWidth="1"/>
    <col min="20" max="20" width="9.28515625" style="2" customWidth="1"/>
    <col min="21" max="21" width="6.5703125" style="2" bestFit="1" customWidth="1"/>
    <col min="22" max="23" width="12.7109375" style="2" bestFit="1" customWidth="1"/>
    <col min="24" max="24" width="11" style="2" bestFit="1" customWidth="1"/>
    <col min="25" max="25" width="10.42578125" style="2" bestFit="1" customWidth="1"/>
    <col min="26" max="27" width="14.85546875" style="2" customWidth="1"/>
    <col min="28" max="28" width="15.140625" style="2" bestFit="1" customWidth="1"/>
    <col min="29" max="29" width="12.85546875" style="2" bestFit="1" customWidth="1"/>
    <col min="30" max="30" width="2.28515625" style="2" customWidth="1"/>
    <col min="31" max="16384" width="9.140625" style="2"/>
  </cols>
  <sheetData>
    <row r="1" spans="1:120" ht="18.75" x14ac:dyDescent="0.25">
      <c r="A1" s="65" t="s">
        <v>26</v>
      </c>
    </row>
    <row r="2" spans="1:120" x14ac:dyDescent="0.25">
      <c r="A2" s="3" t="s">
        <v>24</v>
      </c>
    </row>
    <row r="3" spans="1:120" x14ac:dyDescent="0.25">
      <c r="A3" s="3" t="s">
        <v>7</v>
      </c>
      <c r="D3" s="4" t="s">
        <v>16</v>
      </c>
      <c r="E3" s="5">
        <v>2015</v>
      </c>
    </row>
    <row r="4" spans="1:120" x14ac:dyDescent="0.25">
      <c r="B4" s="6"/>
      <c r="C4" s="7"/>
      <c r="D4" s="7"/>
      <c r="E4" s="7"/>
      <c r="F4" s="7"/>
      <c r="G4" s="7"/>
      <c r="H4" s="7"/>
      <c r="I4" s="7"/>
      <c r="J4" s="34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s="49" customFormat="1" ht="45" customHeight="1" x14ac:dyDescent="0.25">
      <c r="A5" s="66" t="s">
        <v>8</v>
      </c>
      <c r="B5" s="66" t="s">
        <v>0</v>
      </c>
      <c r="C5" s="66" t="s">
        <v>1</v>
      </c>
      <c r="D5" s="66" t="s">
        <v>2</v>
      </c>
      <c r="E5" s="66" t="s">
        <v>17</v>
      </c>
      <c r="F5" s="66" t="s">
        <v>3</v>
      </c>
      <c r="G5" s="66" t="s">
        <v>27</v>
      </c>
      <c r="H5" s="66" t="s">
        <v>4</v>
      </c>
      <c r="I5" s="66" t="s">
        <v>5</v>
      </c>
      <c r="J5" s="66" t="s">
        <v>99</v>
      </c>
      <c r="K5" s="66" t="s">
        <v>90</v>
      </c>
      <c r="L5" s="72" t="s">
        <v>101</v>
      </c>
      <c r="M5" s="73"/>
      <c r="N5" s="72" t="s">
        <v>102</v>
      </c>
      <c r="O5" s="73"/>
      <c r="P5" s="72" t="s">
        <v>103</v>
      </c>
      <c r="Q5" s="73"/>
      <c r="R5" s="72" t="s">
        <v>104</v>
      </c>
      <c r="S5" s="73"/>
      <c r="T5" s="72" t="s">
        <v>105</v>
      </c>
      <c r="U5" s="73"/>
      <c r="V5" s="72" t="s">
        <v>106</v>
      </c>
      <c r="W5" s="73"/>
      <c r="X5" s="72" t="s">
        <v>107</v>
      </c>
      <c r="Y5" s="73"/>
      <c r="Z5" s="72" t="s">
        <v>108</v>
      </c>
      <c r="AA5" s="74"/>
      <c r="AB5" s="72" t="s">
        <v>109</v>
      </c>
      <c r="AC5" s="7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s="49" customFormat="1" ht="14.2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0" t="s">
        <v>25</v>
      </c>
      <c r="M6" s="51" t="s">
        <v>6</v>
      </c>
      <c r="N6" s="51" t="str">
        <f>L6</f>
        <v>KPCO</v>
      </c>
      <c r="O6" s="51" t="s">
        <v>6</v>
      </c>
      <c r="P6" s="51" t="str">
        <f>+$L$6</f>
        <v>KPCO</v>
      </c>
      <c r="Q6" s="51" t="s">
        <v>83</v>
      </c>
      <c r="R6" s="51" t="str">
        <f>+$L$6</f>
        <v>KPCO</v>
      </c>
      <c r="S6" s="51" t="s">
        <v>83</v>
      </c>
      <c r="T6" s="51" t="str">
        <f>+$L$6</f>
        <v>KPCO</v>
      </c>
      <c r="U6" s="51" t="s">
        <v>83</v>
      </c>
      <c r="V6" s="51" t="str">
        <f>+$L$6</f>
        <v>KPCO</v>
      </c>
      <c r="W6" s="51" t="s">
        <v>6</v>
      </c>
      <c r="X6" s="51" t="str">
        <f>+$L$6</f>
        <v>KPCO</v>
      </c>
      <c r="Y6" s="51" t="s">
        <v>6</v>
      </c>
      <c r="Z6" s="51" t="str">
        <f>+$L$6</f>
        <v>KPCO</v>
      </c>
      <c r="AA6" s="51" t="s">
        <v>6</v>
      </c>
      <c r="AB6" s="51" t="str">
        <f>+$L$6</f>
        <v>KPCO</v>
      </c>
      <c r="AC6" s="51" t="s">
        <v>83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x14ac:dyDescent="0.25">
      <c r="A7" s="1"/>
      <c r="B7" s="1"/>
      <c r="C7" s="8"/>
      <c r="D7" s="8"/>
      <c r="E7" s="8"/>
      <c r="F7" s="8"/>
      <c r="G7" s="8"/>
      <c r="H7" s="8"/>
      <c r="I7" s="9"/>
      <c r="J7" s="38"/>
      <c r="K7" s="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0"/>
      <c r="AC7" s="10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</row>
    <row r="8" spans="1:120" x14ac:dyDescent="0.25">
      <c r="A8" s="81" t="s">
        <v>92</v>
      </c>
      <c r="B8" s="82"/>
      <c r="C8" s="11"/>
      <c r="D8" s="11"/>
      <c r="E8" s="11"/>
      <c r="F8" s="11"/>
      <c r="G8" s="11"/>
      <c r="H8" s="11"/>
      <c r="I8" s="12"/>
      <c r="J8" s="46"/>
      <c r="K8" s="46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3"/>
      <c r="AC8" s="1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</row>
    <row r="9" spans="1:120" x14ac:dyDescent="0.25">
      <c r="A9" s="79" t="s">
        <v>9</v>
      </c>
      <c r="B9" s="80"/>
      <c r="C9" s="11"/>
      <c r="D9" s="11"/>
      <c r="E9" s="11"/>
      <c r="F9" s="11"/>
      <c r="G9" s="11"/>
      <c r="H9" s="11"/>
      <c r="I9" s="12"/>
      <c r="J9" s="45"/>
      <c r="K9" s="4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3"/>
      <c r="AC9" s="1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</row>
    <row r="10" spans="1:120" x14ac:dyDescent="0.25">
      <c r="A10" s="24" t="s">
        <v>28</v>
      </c>
      <c r="B10" s="25" t="s">
        <v>29</v>
      </c>
      <c r="C10" s="16">
        <v>1054323.42</v>
      </c>
      <c r="D10" s="16">
        <v>0</v>
      </c>
      <c r="E10" s="16">
        <v>0</v>
      </c>
      <c r="F10" s="16">
        <v>0</v>
      </c>
      <c r="G10" s="16">
        <v>13313405.989999998</v>
      </c>
      <c r="H10" s="16">
        <v>241534.66999999998</v>
      </c>
      <c r="I10" s="17">
        <f>SUM(C10:H10)</f>
        <v>14609264.079999998</v>
      </c>
      <c r="J10" s="36">
        <v>3.8800000000000001E-2</v>
      </c>
      <c r="K10" s="32">
        <f>ROUND(+I10*J10,0)</f>
        <v>566839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3"/>
      <c r="AC10" s="13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</row>
    <row r="11" spans="1:120" x14ac:dyDescent="0.25">
      <c r="A11" s="24" t="s">
        <v>30</v>
      </c>
      <c r="B11" s="25" t="s">
        <v>31</v>
      </c>
      <c r="C11" s="86"/>
      <c r="D11" s="86"/>
      <c r="E11" s="86"/>
      <c r="F11" s="86"/>
      <c r="G11" s="86"/>
      <c r="H11" s="86"/>
      <c r="I11" s="87"/>
      <c r="J11" s="36"/>
      <c r="K11" s="8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</row>
    <row r="12" spans="1:120" x14ac:dyDescent="0.25">
      <c r="A12" s="24" t="s">
        <v>32</v>
      </c>
      <c r="B12" s="25" t="s">
        <v>33</v>
      </c>
      <c r="C12" s="16">
        <v>622181.89999999991</v>
      </c>
      <c r="D12" s="16">
        <v>0</v>
      </c>
      <c r="E12" s="16">
        <v>0</v>
      </c>
      <c r="F12" s="16">
        <v>0</v>
      </c>
      <c r="G12" s="16">
        <v>5668596.3599999994</v>
      </c>
      <c r="H12" s="16">
        <v>92446.76</v>
      </c>
      <c r="I12" s="17">
        <f t="shared" ref="I12:I17" si="0">SUM(C12:H12)</f>
        <v>6383225.0199999996</v>
      </c>
      <c r="J12" s="36">
        <v>3.9699999999999999E-2</v>
      </c>
      <c r="K12" s="32">
        <f t="shared" ref="K12:K17" si="1">ROUND(+I12*J12,0)</f>
        <v>253414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3"/>
      <c r="AC12" s="1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</row>
    <row r="13" spans="1:120" x14ac:dyDescent="0.25">
      <c r="A13" s="24" t="s">
        <v>34</v>
      </c>
      <c r="B13" s="25" t="s">
        <v>31</v>
      </c>
      <c r="C13" s="86"/>
      <c r="D13" s="86"/>
      <c r="E13" s="86"/>
      <c r="F13" s="86"/>
      <c r="G13" s="86"/>
      <c r="H13" s="86"/>
      <c r="I13" s="87"/>
      <c r="J13" s="36"/>
      <c r="K13" s="88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  <c r="AC13" s="1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</row>
    <row r="14" spans="1:120" x14ac:dyDescent="0.25">
      <c r="A14" s="24" t="s">
        <v>35</v>
      </c>
      <c r="B14" s="25" t="s">
        <v>31</v>
      </c>
      <c r="C14" s="16">
        <v>581527.20000000007</v>
      </c>
      <c r="D14" s="16">
        <v>0</v>
      </c>
      <c r="E14" s="16">
        <v>0</v>
      </c>
      <c r="F14" s="16">
        <v>0</v>
      </c>
      <c r="G14" s="16">
        <v>5630596.3599999994</v>
      </c>
      <c r="H14" s="16">
        <v>145783.49</v>
      </c>
      <c r="I14" s="17">
        <f t="shared" si="0"/>
        <v>6357907.0499999998</v>
      </c>
      <c r="J14" s="36">
        <v>4.5400000000000003E-2</v>
      </c>
      <c r="K14" s="32">
        <f t="shared" si="1"/>
        <v>288649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3"/>
      <c r="AC14" s="1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</row>
    <row r="15" spans="1:120" x14ac:dyDescent="0.25">
      <c r="A15" s="24" t="s">
        <v>36</v>
      </c>
      <c r="B15" s="25" t="s">
        <v>31</v>
      </c>
      <c r="C15" s="86"/>
      <c r="D15" s="86"/>
      <c r="E15" s="86"/>
      <c r="F15" s="86"/>
      <c r="G15" s="86"/>
      <c r="H15" s="86"/>
      <c r="I15" s="87"/>
      <c r="J15" s="36">
        <v>4.48E-2</v>
      </c>
      <c r="K15" s="88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3"/>
      <c r="AC15" s="1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</row>
    <row r="16" spans="1:120" x14ac:dyDescent="0.25">
      <c r="A16" s="24" t="s">
        <v>37</v>
      </c>
      <c r="B16" s="25" t="s">
        <v>31</v>
      </c>
      <c r="C16" s="86"/>
      <c r="D16" s="86"/>
      <c r="E16" s="86"/>
      <c r="F16" s="86"/>
      <c r="G16" s="86"/>
      <c r="H16" s="86"/>
      <c r="I16" s="87"/>
      <c r="J16" s="36">
        <v>2.69E-2</v>
      </c>
      <c r="K16" s="88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3"/>
      <c r="AC16" s="1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</row>
    <row r="17" spans="1:120" x14ac:dyDescent="0.25">
      <c r="A17" s="24" t="s">
        <v>38</v>
      </c>
      <c r="B17" s="25" t="s">
        <v>39</v>
      </c>
      <c r="C17" s="16">
        <v>503193.62</v>
      </c>
      <c r="D17" s="16">
        <v>0</v>
      </c>
      <c r="E17" s="16">
        <v>0</v>
      </c>
      <c r="F17" s="16">
        <v>0</v>
      </c>
      <c r="G17" s="16">
        <v>2440673.17</v>
      </c>
      <c r="H17" s="16">
        <v>99535.48000000001</v>
      </c>
      <c r="I17" s="17">
        <f t="shared" si="0"/>
        <v>3043402.27</v>
      </c>
      <c r="J17" s="36">
        <v>3.49E-2</v>
      </c>
      <c r="K17" s="32">
        <f t="shared" si="1"/>
        <v>106215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3"/>
      <c r="AC17" s="1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</row>
    <row r="18" spans="1:120" x14ac:dyDescent="0.25">
      <c r="A18" s="24" t="s">
        <v>63</v>
      </c>
      <c r="B18" s="25" t="s">
        <v>41</v>
      </c>
      <c r="C18" s="86"/>
      <c r="D18" s="86"/>
      <c r="E18" s="86"/>
      <c r="F18" s="86"/>
      <c r="G18" s="86"/>
      <c r="H18" s="86"/>
      <c r="I18" s="87"/>
      <c r="J18" s="36">
        <v>9.4200000000000006E-2</v>
      </c>
      <c r="K18" s="8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3"/>
      <c r="AC18" s="1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</row>
    <row r="19" spans="1:120" ht="15" customHeight="1" x14ac:dyDescent="0.25">
      <c r="A19" s="24" t="s">
        <v>64</v>
      </c>
      <c r="B19" s="25" t="s">
        <v>65</v>
      </c>
      <c r="C19" s="86"/>
      <c r="D19" s="86"/>
      <c r="E19" s="86"/>
      <c r="F19" s="86"/>
      <c r="G19" s="86"/>
      <c r="H19" s="86"/>
      <c r="I19" s="87"/>
      <c r="J19" s="36">
        <v>7.0300000000000001E-2</v>
      </c>
      <c r="K19" s="88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3"/>
      <c r="AC19" s="13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</row>
    <row r="20" spans="1:120" ht="15" customHeight="1" x14ac:dyDescent="0.25">
      <c r="A20" s="24" t="s">
        <v>42</v>
      </c>
      <c r="B20" s="25" t="s">
        <v>41</v>
      </c>
      <c r="C20" s="86"/>
      <c r="D20" s="86"/>
      <c r="E20" s="86"/>
      <c r="F20" s="86"/>
      <c r="G20" s="86"/>
      <c r="H20" s="86"/>
      <c r="I20" s="87"/>
      <c r="J20" s="36">
        <v>6.9099999999999995E-2</v>
      </c>
      <c r="K20" s="88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3"/>
      <c r="AC20" s="1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</row>
    <row r="21" spans="1:120" x14ac:dyDescent="0.25">
      <c r="A21" s="24" t="s">
        <v>66</v>
      </c>
      <c r="B21" s="25" t="s">
        <v>41</v>
      </c>
      <c r="C21" s="86"/>
      <c r="D21" s="86"/>
      <c r="E21" s="86"/>
      <c r="F21" s="86"/>
      <c r="G21" s="86"/>
      <c r="H21" s="86"/>
      <c r="I21" s="87"/>
      <c r="J21" s="36">
        <v>7.8299999999999995E-2</v>
      </c>
      <c r="K21" s="88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3"/>
      <c r="AC21" s="13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</row>
    <row r="22" spans="1:120" x14ac:dyDescent="0.25">
      <c r="A22" s="24" t="s">
        <v>70</v>
      </c>
      <c r="B22" s="25" t="s">
        <v>41</v>
      </c>
      <c r="C22" s="86"/>
      <c r="D22" s="86"/>
      <c r="E22" s="86"/>
      <c r="F22" s="86"/>
      <c r="G22" s="86"/>
      <c r="H22" s="86"/>
      <c r="I22" s="87"/>
      <c r="J22" s="36">
        <v>6.3E-3</v>
      </c>
      <c r="K22" s="88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3"/>
      <c r="AC22" s="13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</row>
    <row r="23" spans="1:120" x14ac:dyDescent="0.25">
      <c r="A23" s="24" t="s">
        <v>43</v>
      </c>
      <c r="B23" s="25" t="s">
        <v>44</v>
      </c>
      <c r="C23" s="86"/>
      <c r="D23" s="86"/>
      <c r="E23" s="86"/>
      <c r="F23" s="86"/>
      <c r="G23" s="86"/>
      <c r="H23" s="86"/>
      <c r="I23" s="87"/>
      <c r="J23" s="36">
        <v>4.3999999999999997E-2</v>
      </c>
      <c r="K23" s="88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3"/>
      <c r="AC23" s="13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</row>
    <row r="24" spans="1:120" x14ac:dyDescent="0.25">
      <c r="A24" s="24" t="s">
        <v>45</v>
      </c>
      <c r="B24" s="25" t="s">
        <v>46</v>
      </c>
      <c r="C24" s="86"/>
      <c r="D24" s="86"/>
      <c r="E24" s="86"/>
      <c r="F24" s="86"/>
      <c r="G24" s="86"/>
      <c r="H24" s="86"/>
      <c r="I24" s="87"/>
      <c r="J24" s="36">
        <v>1.5699999999999999E-2</v>
      </c>
      <c r="K24" s="88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3"/>
      <c r="AC24" s="1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</row>
    <row r="25" spans="1:120" x14ac:dyDescent="0.25">
      <c r="A25" s="24" t="s">
        <v>47</v>
      </c>
      <c r="B25" s="25" t="s">
        <v>48</v>
      </c>
      <c r="C25" s="86"/>
      <c r="D25" s="86"/>
      <c r="E25" s="86"/>
      <c r="F25" s="86"/>
      <c r="G25" s="86"/>
      <c r="H25" s="86"/>
      <c r="I25" s="87"/>
      <c r="J25" s="36">
        <v>3.6999999999999998E-2</v>
      </c>
      <c r="K25" s="88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3"/>
      <c r="AC25" s="1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</row>
    <row r="26" spans="1:120" x14ac:dyDescent="0.25">
      <c r="A26" s="24" t="s">
        <v>49</v>
      </c>
      <c r="B26" s="25" t="s">
        <v>50</v>
      </c>
      <c r="C26" s="86"/>
      <c r="D26" s="86"/>
      <c r="E26" s="86"/>
      <c r="F26" s="86"/>
      <c r="G26" s="86"/>
      <c r="H26" s="86"/>
      <c r="I26" s="87"/>
      <c r="J26" s="36">
        <v>1.8700000000000001E-2</v>
      </c>
      <c r="K26" s="88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3"/>
      <c r="AC26" s="1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</row>
    <row r="27" spans="1:120" x14ac:dyDescent="0.25">
      <c r="A27" s="24" t="s">
        <v>51</v>
      </c>
      <c r="B27" s="25" t="s">
        <v>52</v>
      </c>
      <c r="C27" s="86"/>
      <c r="D27" s="86"/>
      <c r="E27" s="86"/>
      <c r="F27" s="86"/>
      <c r="G27" s="86"/>
      <c r="H27" s="86"/>
      <c r="I27" s="87"/>
      <c r="J27" s="36">
        <v>4.7100000000000003E-2</v>
      </c>
      <c r="K27" s="88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3"/>
      <c r="AC27" s="1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</row>
    <row r="28" spans="1:120" x14ac:dyDescent="0.25">
      <c r="A28" s="24" t="s">
        <v>54</v>
      </c>
      <c r="B28" s="25" t="s">
        <v>55</v>
      </c>
      <c r="C28" s="86"/>
      <c r="D28" s="86"/>
      <c r="E28" s="86"/>
      <c r="F28" s="86"/>
      <c r="G28" s="86"/>
      <c r="H28" s="86"/>
      <c r="I28" s="87"/>
      <c r="J28" s="36">
        <v>1</v>
      </c>
      <c r="K28" s="88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3"/>
      <c r="AC28" s="13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</row>
    <row r="29" spans="1:120" ht="18.75" customHeight="1" x14ac:dyDescent="0.25">
      <c r="A29" s="24" t="s">
        <v>56</v>
      </c>
      <c r="B29" s="25" t="s">
        <v>50</v>
      </c>
      <c r="C29" s="86"/>
      <c r="D29" s="86"/>
      <c r="E29" s="86"/>
      <c r="F29" s="86"/>
      <c r="G29" s="86"/>
      <c r="H29" s="86"/>
      <c r="I29" s="87"/>
      <c r="J29" s="36">
        <v>1.7500000000000002E-2</v>
      </c>
      <c r="K29" s="88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3"/>
      <c r="AC29" s="13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</row>
    <row r="30" spans="1:120" ht="15" customHeight="1" x14ac:dyDescent="0.25">
      <c r="A30" s="24" t="s">
        <v>57</v>
      </c>
      <c r="B30" s="25" t="s">
        <v>58</v>
      </c>
      <c r="C30" s="86"/>
      <c r="D30" s="86"/>
      <c r="E30" s="86"/>
      <c r="F30" s="86"/>
      <c r="G30" s="86"/>
      <c r="H30" s="86"/>
      <c r="I30" s="87"/>
      <c r="J30" s="36">
        <v>3.2099999999999997E-2</v>
      </c>
      <c r="K30" s="88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3"/>
      <c r="AC30" s="1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</row>
    <row r="31" spans="1:120" x14ac:dyDescent="0.25">
      <c r="A31" s="24" t="s">
        <v>71</v>
      </c>
      <c r="B31" s="25" t="s">
        <v>50</v>
      </c>
      <c r="C31" s="86"/>
      <c r="D31" s="86"/>
      <c r="E31" s="86"/>
      <c r="F31" s="86"/>
      <c r="G31" s="86"/>
      <c r="H31" s="86"/>
      <c r="I31" s="87"/>
      <c r="J31" s="36">
        <v>3.2599999999999997E-2</v>
      </c>
      <c r="K31" s="88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3"/>
      <c r="AC31" s="13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</row>
    <row r="32" spans="1:120" x14ac:dyDescent="0.25">
      <c r="A32" s="24" t="s">
        <v>59</v>
      </c>
      <c r="B32" s="25" t="s">
        <v>41</v>
      </c>
      <c r="C32" s="86"/>
      <c r="D32" s="86"/>
      <c r="E32" s="86"/>
      <c r="F32" s="86"/>
      <c r="G32" s="86"/>
      <c r="H32" s="86"/>
      <c r="I32" s="87"/>
      <c r="J32" s="36">
        <v>2.1600000000000001E-2</v>
      </c>
      <c r="K32" s="88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3"/>
      <c r="AC32" s="13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</row>
    <row r="33" spans="1:120" ht="15" customHeight="1" x14ac:dyDescent="0.25">
      <c r="A33" s="24" t="s">
        <v>72</v>
      </c>
      <c r="B33" s="25" t="s">
        <v>87</v>
      </c>
      <c r="C33" s="86"/>
      <c r="D33" s="86"/>
      <c r="E33" s="86"/>
      <c r="F33" s="86"/>
      <c r="G33" s="86"/>
      <c r="H33" s="86"/>
      <c r="I33" s="87"/>
      <c r="J33" s="36">
        <v>0</v>
      </c>
      <c r="K33" s="88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3"/>
      <c r="AC33" s="13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</row>
    <row r="34" spans="1:120" x14ac:dyDescent="0.25">
      <c r="A34" s="24" t="s">
        <v>67</v>
      </c>
      <c r="B34" s="25" t="s">
        <v>41</v>
      </c>
      <c r="C34" s="86"/>
      <c r="D34" s="86"/>
      <c r="E34" s="86"/>
      <c r="F34" s="86"/>
      <c r="G34" s="86"/>
      <c r="H34" s="86"/>
      <c r="I34" s="87"/>
      <c r="J34" s="36">
        <v>7.9899999999999999E-2</v>
      </c>
      <c r="K34" s="88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3"/>
      <c r="AC34" s="13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</row>
    <row r="35" spans="1:120" ht="15" customHeight="1" x14ac:dyDescent="0.25">
      <c r="A35" s="24" t="s">
        <v>68</v>
      </c>
      <c r="B35" s="25" t="s">
        <v>52</v>
      </c>
      <c r="C35" s="86"/>
      <c r="D35" s="86"/>
      <c r="E35" s="86"/>
      <c r="F35" s="86"/>
      <c r="G35" s="86"/>
      <c r="H35" s="86"/>
      <c r="I35" s="87"/>
      <c r="J35" s="36">
        <v>6.2899999999999998E-2</v>
      </c>
      <c r="K35" s="88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3"/>
      <c r="AC35" s="13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</row>
    <row r="36" spans="1:120" ht="15" customHeight="1" x14ac:dyDescent="0.25">
      <c r="A36" s="24" t="s">
        <v>69</v>
      </c>
      <c r="B36" s="25" t="s">
        <v>41</v>
      </c>
      <c r="C36" s="86"/>
      <c r="D36" s="86"/>
      <c r="E36" s="86"/>
      <c r="F36" s="86"/>
      <c r="G36" s="86"/>
      <c r="H36" s="86"/>
      <c r="I36" s="87"/>
      <c r="J36" s="36">
        <v>7.3099999999999998E-2</v>
      </c>
      <c r="K36" s="88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3"/>
      <c r="AC36" s="13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</row>
    <row r="37" spans="1:120" x14ac:dyDescent="0.25">
      <c r="A37" s="18" t="s">
        <v>93</v>
      </c>
      <c r="B37" s="1"/>
      <c r="C37" s="16">
        <v>8039564.1000000024</v>
      </c>
      <c r="D37" s="16">
        <v>0</v>
      </c>
      <c r="E37" s="16">
        <v>0</v>
      </c>
      <c r="F37" s="16">
        <v>0</v>
      </c>
      <c r="G37" s="16">
        <v>40287771.080000006</v>
      </c>
      <c r="H37" s="16">
        <v>1572358.72</v>
      </c>
      <c r="I37" s="16">
        <v>49899693.899999991</v>
      </c>
      <c r="J37" s="38"/>
      <c r="K37" s="16">
        <v>2478083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0"/>
      <c r="AC37" s="10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</row>
    <row r="38" spans="1:120" ht="16.5" x14ac:dyDescent="0.25">
      <c r="A38" s="19" t="s">
        <v>100</v>
      </c>
      <c r="B38" s="1"/>
      <c r="C38" s="41" t="s">
        <v>94</v>
      </c>
      <c r="D38" s="41" t="s">
        <v>94</v>
      </c>
      <c r="E38" s="41" t="s">
        <v>94</v>
      </c>
      <c r="F38" s="41" t="s">
        <v>94</v>
      </c>
      <c r="G38" s="41" t="s">
        <v>94</v>
      </c>
      <c r="H38" s="41" t="s">
        <v>94</v>
      </c>
      <c r="I38" s="42" t="s">
        <v>94</v>
      </c>
      <c r="J38" s="38"/>
      <c r="K38" s="42" t="s">
        <v>94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0"/>
      <c r="AC38" s="10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</row>
    <row r="39" spans="1:120" x14ac:dyDescent="0.25">
      <c r="A39" s="1"/>
      <c r="B39" s="1"/>
      <c r="C39" s="11"/>
      <c r="D39" s="11"/>
      <c r="E39" s="11"/>
      <c r="F39" s="11"/>
      <c r="G39" s="11"/>
      <c r="H39" s="11"/>
      <c r="I39" s="12"/>
      <c r="J39" s="38"/>
      <c r="K39" s="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3"/>
      <c r="AC39" s="13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</row>
    <row r="40" spans="1:120" x14ac:dyDescent="0.25">
      <c r="A40" s="81" t="s">
        <v>10</v>
      </c>
      <c r="B40" s="82"/>
      <c r="C40" s="11"/>
      <c r="D40" s="11"/>
      <c r="E40" s="11"/>
      <c r="F40" s="11"/>
      <c r="G40" s="11"/>
      <c r="H40" s="11"/>
      <c r="I40" s="12"/>
      <c r="J40" s="46"/>
      <c r="K40" s="46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3"/>
      <c r="AC40" s="13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</row>
    <row r="41" spans="1:120" x14ac:dyDescent="0.25">
      <c r="A41" s="79" t="s">
        <v>11</v>
      </c>
      <c r="B41" s="80"/>
      <c r="C41" s="11"/>
      <c r="D41" s="11"/>
      <c r="E41" s="11"/>
      <c r="F41" s="11"/>
      <c r="G41" s="11"/>
      <c r="H41" s="11"/>
      <c r="I41" s="12"/>
      <c r="J41" s="45"/>
      <c r="K41" s="45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3"/>
      <c r="AC41" s="13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</row>
    <row r="42" spans="1:120" x14ac:dyDescent="0.25">
      <c r="A42" s="18" t="s">
        <v>18</v>
      </c>
      <c r="B42" s="20"/>
      <c r="C42" s="16">
        <v>435118.92999999993</v>
      </c>
      <c r="D42" s="16">
        <v>0</v>
      </c>
      <c r="E42" s="16">
        <v>0</v>
      </c>
      <c r="F42" s="16">
        <v>0</v>
      </c>
      <c r="G42" s="16">
        <v>272993.08</v>
      </c>
      <c r="H42" s="16">
        <v>70992.289999999994</v>
      </c>
      <c r="I42" s="17">
        <f t="shared" ref="I42:I47" si="2">SUM(C42:H42)</f>
        <v>779104.3</v>
      </c>
      <c r="J42" s="36">
        <v>1</v>
      </c>
      <c r="K42" s="32">
        <f t="shared" ref="K42" si="3">ROUND(+I42*J42,0)</f>
        <v>779104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0"/>
      <c r="AC42" s="10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</row>
    <row r="43" spans="1:120" ht="16.5" x14ac:dyDescent="0.25">
      <c r="A43" s="19" t="s">
        <v>110</v>
      </c>
      <c r="B43" s="20"/>
      <c r="C43" s="41" t="s">
        <v>94</v>
      </c>
      <c r="D43" s="41" t="s">
        <v>94</v>
      </c>
      <c r="E43" s="41" t="s">
        <v>94</v>
      </c>
      <c r="F43" s="41" t="s">
        <v>94</v>
      </c>
      <c r="G43" s="41" t="s">
        <v>94</v>
      </c>
      <c r="H43" s="41" t="s">
        <v>94</v>
      </c>
      <c r="I43" s="42" t="s">
        <v>94</v>
      </c>
      <c r="J43" s="20"/>
      <c r="K43" s="42" t="s">
        <v>94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0"/>
      <c r="AC43" s="10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</row>
    <row r="44" spans="1:120" x14ac:dyDescent="0.25">
      <c r="A44" s="1"/>
      <c r="B44" s="1"/>
      <c r="C44" s="11"/>
      <c r="D44" s="11"/>
      <c r="E44" s="11"/>
      <c r="F44" s="11"/>
      <c r="G44" s="11"/>
      <c r="H44" s="11"/>
      <c r="I44" s="12"/>
      <c r="J44" s="38"/>
      <c r="K44" s="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3"/>
      <c r="AC44" s="13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</row>
    <row r="45" spans="1:120" x14ac:dyDescent="0.25">
      <c r="A45" s="81" t="s">
        <v>12</v>
      </c>
      <c r="B45" s="82"/>
      <c r="C45" s="11"/>
      <c r="D45" s="11"/>
      <c r="E45" s="11"/>
      <c r="F45" s="11"/>
      <c r="G45" s="11"/>
      <c r="H45" s="11"/>
      <c r="I45" s="12"/>
      <c r="J45" s="46"/>
      <c r="K45" s="46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3"/>
      <c r="AC45" s="13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</row>
    <row r="46" spans="1:120" x14ac:dyDescent="0.25">
      <c r="A46" s="79" t="s">
        <v>11</v>
      </c>
      <c r="B46" s="80"/>
      <c r="C46" s="11"/>
      <c r="D46" s="11"/>
      <c r="E46" s="11"/>
      <c r="F46" s="11"/>
      <c r="G46" s="11"/>
      <c r="H46" s="11"/>
      <c r="I46" s="12"/>
      <c r="J46" s="45"/>
      <c r="K46" s="4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3"/>
      <c r="AC46" s="13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</row>
    <row r="47" spans="1:120" x14ac:dyDescent="0.25">
      <c r="A47" s="18" t="s">
        <v>18</v>
      </c>
      <c r="B47" s="20"/>
      <c r="C47" s="16">
        <v>1398577.87</v>
      </c>
      <c r="D47" s="16">
        <v>6235.4600000000009</v>
      </c>
      <c r="E47" s="16">
        <v>0</v>
      </c>
      <c r="F47" s="16">
        <v>0</v>
      </c>
      <c r="G47" s="16">
        <v>388996.60000000003</v>
      </c>
      <c r="H47" s="16">
        <v>240496.88000000021</v>
      </c>
      <c r="I47" s="17">
        <f t="shared" si="2"/>
        <v>2034306.8100000003</v>
      </c>
      <c r="J47" s="36">
        <v>1</v>
      </c>
      <c r="K47" s="32">
        <f t="shared" ref="K47" si="4">ROUND(+I47*J47,0)</f>
        <v>2034307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0"/>
      <c r="AC47" s="10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</row>
    <row r="48" spans="1:120" ht="16.5" x14ac:dyDescent="0.25">
      <c r="A48" s="19" t="s">
        <v>110</v>
      </c>
      <c r="B48" s="20"/>
      <c r="C48" s="41" t="s">
        <v>94</v>
      </c>
      <c r="D48" s="41" t="s">
        <v>94</v>
      </c>
      <c r="E48" s="41" t="s">
        <v>94</v>
      </c>
      <c r="F48" s="41" t="s">
        <v>94</v>
      </c>
      <c r="G48" s="41" t="s">
        <v>94</v>
      </c>
      <c r="H48" s="41" t="s">
        <v>94</v>
      </c>
      <c r="I48" s="42" t="s">
        <v>94</v>
      </c>
      <c r="J48" s="20"/>
      <c r="K48" s="42" t="s">
        <v>94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0"/>
      <c r="AC48" s="10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</row>
    <row r="49" spans="1:120" x14ac:dyDescent="0.25">
      <c r="A49" s="1"/>
      <c r="B49" s="1"/>
      <c r="C49" s="11"/>
      <c r="D49" s="11"/>
      <c r="E49" s="11"/>
      <c r="F49" s="11"/>
      <c r="G49" s="11"/>
      <c r="H49" s="11"/>
      <c r="I49" s="12"/>
      <c r="J49" s="38"/>
      <c r="K49" s="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3"/>
      <c r="AC49" s="13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</row>
    <row r="50" spans="1:120" x14ac:dyDescent="0.25">
      <c r="A50" s="81" t="s">
        <v>13</v>
      </c>
      <c r="B50" s="82"/>
      <c r="C50" s="11"/>
      <c r="D50" s="11"/>
      <c r="E50" s="11"/>
      <c r="F50" s="11"/>
      <c r="G50" s="11"/>
      <c r="H50" s="11"/>
      <c r="I50" s="12"/>
      <c r="J50" s="46"/>
      <c r="K50" s="46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3"/>
      <c r="AC50" s="13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</row>
    <row r="51" spans="1:120" x14ac:dyDescent="0.25">
      <c r="A51" s="79" t="s">
        <v>11</v>
      </c>
      <c r="B51" s="80"/>
      <c r="C51" s="11"/>
      <c r="D51" s="11"/>
      <c r="E51" s="11"/>
      <c r="F51" s="11"/>
      <c r="G51" s="11"/>
      <c r="H51" s="11"/>
      <c r="I51" s="12"/>
      <c r="J51" s="45"/>
      <c r="K51" s="4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3"/>
      <c r="AC51" s="13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</row>
    <row r="52" spans="1:120" x14ac:dyDescent="0.25">
      <c r="A52" s="18" t="s">
        <v>18</v>
      </c>
      <c r="B52" s="20"/>
      <c r="C52" s="16">
        <v>8461132.19000002</v>
      </c>
      <c r="D52" s="16">
        <v>1382637.4600000009</v>
      </c>
      <c r="E52" s="16">
        <v>101208.44000000002</v>
      </c>
      <c r="F52" s="16">
        <v>0</v>
      </c>
      <c r="G52" s="16">
        <v>1831193.4799999993</v>
      </c>
      <c r="H52" s="16">
        <v>1884190.0399999984</v>
      </c>
      <c r="I52" s="17">
        <f t="shared" ref="I52" si="5">SUM(C52:H52)</f>
        <v>13660361.610000018</v>
      </c>
      <c r="J52" s="36">
        <v>1</v>
      </c>
      <c r="K52" s="32">
        <f t="shared" ref="K52" si="6">ROUND(+I52*J52,0)</f>
        <v>13660362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0"/>
      <c r="AC52" s="10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</row>
    <row r="53" spans="1:120" ht="16.5" x14ac:dyDescent="0.25">
      <c r="A53" s="19" t="s">
        <v>110</v>
      </c>
      <c r="B53" s="20"/>
      <c r="C53" s="41" t="s">
        <v>94</v>
      </c>
      <c r="D53" s="41" t="s">
        <v>94</v>
      </c>
      <c r="E53" s="41" t="s">
        <v>94</v>
      </c>
      <c r="F53" s="41" t="s">
        <v>94</v>
      </c>
      <c r="G53" s="41" t="s">
        <v>94</v>
      </c>
      <c r="H53" s="41" t="s">
        <v>94</v>
      </c>
      <c r="I53" s="42" t="s">
        <v>94</v>
      </c>
      <c r="J53" s="20"/>
      <c r="K53" s="42" t="s">
        <v>94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0"/>
      <c r="AC53" s="10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</row>
    <row r="54" spans="1:120" x14ac:dyDescent="0.25">
      <c r="A54" s="1"/>
      <c r="B54" s="1"/>
      <c r="C54" s="11"/>
      <c r="D54" s="11"/>
      <c r="E54" s="11"/>
      <c r="F54" s="11"/>
      <c r="G54" s="11"/>
      <c r="H54" s="11"/>
      <c r="I54" s="12"/>
      <c r="J54" s="38"/>
      <c r="K54" s="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3"/>
      <c r="AC54" s="13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</row>
    <row r="55" spans="1:120" x14ac:dyDescent="0.25">
      <c r="A55" s="81" t="s">
        <v>61</v>
      </c>
      <c r="B55" s="82"/>
      <c r="C55" s="11"/>
      <c r="D55" s="11"/>
      <c r="E55" s="11"/>
      <c r="F55" s="11"/>
      <c r="G55" s="11"/>
      <c r="H55" s="11"/>
      <c r="I55" s="12"/>
      <c r="J55" s="46"/>
      <c r="K55" s="46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3"/>
      <c r="AC55" s="13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</row>
    <row r="56" spans="1:120" x14ac:dyDescent="0.25">
      <c r="A56" s="79" t="s">
        <v>11</v>
      </c>
      <c r="B56" s="80"/>
      <c r="C56" s="11"/>
      <c r="D56" s="11"/>
      <c r="E56" s="11"/>
      <c r="F56" s="11"/>
      <c r="G56" s="11"/>
      <c r="H56" s="11"/>
      <c r="I56" s="12"/>
      <c r="J56" s="45"/>
      <c r="K56" s="4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3"/>
      <c r="AC56" s="13"/>
    </row>
    <row r="57" spans="1:120" x14ac:dyDescent="0.25">
      <c r="A57" s="18" t="s">
        <v>18</v>
      </c>
      <c r="B57" s="20"/>
      <c r="C57" s="16">
        <v>4632640.1799999988</v>
      </c>
      <c r="D57" s="16">
        <v>281009.09999999969</v>
      </c>
      <c r="E57" s="16">
        <v>0</v>
      </c>
      <c r="F57" s="16">
        <v>0</v>
      </c>
      <c r="G57" s="16">
        <v>966094.28</v>
      </c>
      <c r="H57" s="16">
        <v>817373.33</v>
      </c>
      <c r="I57" s="17">
        <f t="shared" ref="I57" si="7">SUM(C57:H57)</f>
        <v>6697116.8899999987</v>
      </c>
      <c r="J57" s="36">
        <v>1</v>
      </c>
      <c r="K57" s="32">
        <f t="shared" ref="K57" si="8">ROUND(+I57*J57,0)</f>
        <v>6697117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0"/>
      <c r="AC57" s="10"/>
    </row>
    <row r="58" spans="1:120" ht="16.5" x14ac:dyDescent="0.25">
      <c r="A58" s="19" t="s">
        <v>110</v>
      </c>
      <c r="B58" s="20"/>
      <c r="C58" s="41" t="s">
        <v>94</v>
      </c>
      <c r="D58" s="41" t="s">
        <v>94</v>
      </c>
      <c r="E58" s="41" t="s">
        <v>94</v>
      </c>
      <c r="F58" s="41" t="s">
        <v>94</v>
      </c>
      <c r="G58" s="41" t="s">
        <v>94</v>
      </c>
      <c r="H58" s="41" t="s">
        <v>94</v>
      </c>
      <c r="I58" s="42" t="s">
        <v>94</v>
      </c>
      <c r="J58" s="20"/>
      <c r="K58" s="42" t="s">
        <v>94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0"/>
      <c r="AC58" s="10"/>
    </row>
    <row r="59" spans="1:120" x14ac:dyDescent="0.25">
      <c r="A59" s="1"/>
      <c r="B59" s="1"/>
      <c r="C59" s="11"/>
      <c r="D59" s="11"/>
      <c r="E59" s="11"/>
      <c r="F59" s="11"/>
      <c r="G59" s="11"/>
      <c r="H59" s="11"/>
      <c r="I59" s="12"/>
      <c r="J59" s="38"/>
      <c r="K59" s="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3"/>
      <c r="AC59" s="13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</row>
    <row r="60" spans="1:120" x14ac:dyDescent="0.25">
      <c r="A60" s="81" t="s">
        <v>62</v>
      </c>
      <c r="B60" s="82"/>
      <c r="C60" s="11"/>
      <c r="D60" s="11"/>
      <c r="E60" s="11"/>
      <c r="F60" s="11"/>
      <c r="G60" s="11"/>
      <c r="H60" s="11"/>
      <c r="I60" s="12"/>
      <c r="J60" s="46"/>
      <c r="K60" s="46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3"/>
      <c r="AC60" s="13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</row>
    <row r="61" spans="1:120" x14ac:dyDescent="0.25">
      <c r="A61" s="79" t="s">
        <v>11</v>
      </c>
      <c r="B61" s="80"/>
      <c r="C61" s="11"/>
      <c r="D61" s="11"/>
      <c r="E61" s="11"/>
      <c r="F61" s="11"/>
      <c r="G61" s="11"/>
      <c r="H61" s="11"/>
      <c r="I61" s="12"/>
      <c r="J61" s="45"/>
      <c r="K61" s="4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3"/>
      <c r="AC61" s="13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</row>
    <row r="62" spans="1:120" x14ac:dyDescent="0.25">
      <c r="A62" s="18" t="s">
        <v>18</v>
      </c>
      <c r="B62" s="20"/>
      <c r="C62" s="16">
        <v>20024510.650000051</v>
      </c>
      <c r="D62" s="16">
        <v>6685228.5300000096</v>
      </c>
      <c r="E62" s="16">
        <v>196879.69999999998</v>
      </c>
      <c r="F62" s="16">
        <v>0</v>
      </c>
      <c r="G62" s="16">
        <v>2468129.0399999991</v>
      </c>
      <c r="H62" s="16">
        <v>4597937.1500000032</v>
      </c>
      <c r="I62" s="17">
        <f t="shared" ref="I62" si="9">SUM(C62:H62)</f>
        <v>33972685.07000006</v>
      </c>
      <c r="J62" s="36">
        <v>1</v>
      </c>
      <c r="K62" s="32">
        <f t="shared" ref="K62" si="10">ROUND(+I62*J62,0)</f>
        <v>33972685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0"/>
      <c r="AC62" s="10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</row>
    <row r="63" spans="1:120" ht="16.5" x14ac:dyDescent="0.25">
      <c r="A63" s="19" t="s">
        <v>110</v>
      </c>
      <c r="B63" s="20"/>
      <c r="C63" s="41" t="s">
        <v>94</v>
      </c>
      <c r="D63" s="41" t="s">
        <v>94</v>
      </c>
      <c r="E63" s="41" t="s">
        <v>94</v>
      </c>
      <c r="F63" s="41" t="s">
        <v>94</v>
      </c>
      <c r="G63" s="41" t="s">
        <v>94</v>
      </c>
      <c r="H63" s="41" t="s">
        <v>94</v>
      </c>
      <c r="I63" s="42" t="s">
        <v>94</v>
      </c>
      <c r="J63" s="20"/>
      <c r="K63" s="42" t="s">
        <v>94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0"/>
      <c r="AC63" s="10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</row>
    <row r="64" spans="1:120" x14ac:dyDescent="0.25">
      <c r="A64" s="1"/>
      <c r="B64" s="1"/>
      <c r="C64" s="11"/>
      <c r="D64" s="11"/>
      <c r="E64" s="11"/>
      <c r="F64" s="11"/>
      <c r="G64" s="11"/>
      <c r="H64" s="11"/>
      <c r="I64" s="12"/>
      <c r="J64" s="38"/>
      <c r="K64" s="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3"/>
      <c r="AC64" s="13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</row>
    <row r="65" spans="1:120" x14ac:dyDescent="0.25">
      <c r="A65" s="81" t="s">
        <v>14</v>
      </c>
      <c r="B65" s="82"/>
      <c r="C65" s="11"/>
      <c r="D65" s="11"/>
      <c r="E65" s="11"/>
      <c r="F65" s="11"/>
      <c r="G65" s="11"/>
      <c r="H65" s="11"/>
      <c r="I65" s="12"/>
      <c r="J65" s="46"/>
      <c r="K65" s="46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3"/>
      <c r="AC65" s="13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</row>
    <row r="66" spans="1:120" x14ac:dyDescent="0.25">
      <c r="A66" s="79" t="s">
        <v>11</v>
      </c>
      <c r="B66" s="80"/>
      <c r="C66" s="11"/>
      <c r="D66" s="11"/>
      <c r="E66" s="11"/>
      <c r="F66" s="11"/>
      <c r="G66" s="11"/>
      <c r="H66" s="11"/>
      <c r="I66" s="12"/>
      <c r="J66" s="45"/>
      <c r="K66" s="45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3"/>
      <c r="AC66" s="13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</row>
    <row r="67" spans="1:120" x14ac:dyDescent="0.25">
      <c r="A67" s="18" t="s">
        <v>18</v>
      </c>
      <c r="B67" s="20"/>
      <c r="C67" s="16">
        <v>15296445.080000008</v>
      </c>
      <c r="D67" s="16">
        <v>5527583.5300000058</v>
      </c>
      <c r="E67" s="16">
        <v>117155.45</v>
      </c>
      <c r="F67" s="16">
        <v>0</v>
      </c>
      <c r="G67" s="16">
        <v>1951887.0700000005</v>
      </c>
      <c r="H67" s="16">
        <v>3510798.6600000011</v>
      </c>
      <c r="I67" s="17">
        <f t="shared" ref="I67" si="11">SUM(C67:H67)</f>
        <v>26403869.790000014</v>
      </c>
      <c r="J67" s="36">
        <v>1</v>
      </c>
      <c r="K67" s="32">
        <f t="shared" ref="K67" si="12">ROUND(+I67*J67,0)</f>
        <v>26403870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0"/>
      <c r="AC67" s="10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</row>
    <row r="68" spans="1:120" ht="16.5" x14ac:dyDescent="0.25">
      <c r="A68" s="19" t="s">
        <v>110</v>
      </c>
      <c r="B68" s="20"/>
      <c r="C68" s="41" t="s">
        <v>94</v>
      </c>
      <c r="D68" s="41" t="s">
        <v>94</v>
      </c>
      <c r="E68" s="41" t="s">
        <v>94</v>
      </c>
      <c r="F68" s="41" t="s">
        <v>94</v>
      </c>
      <c r="G68" s="41" t="s">
        <v>94</v>
      </c>
      <c r="H68" s="41" t="s">
        <v>94</v>
      </c>
      <c r="I68" s="42" t="s">
        <v>94</v>
      </c>
      <c r="J68" s="20"/>
      <c r="K68" s="42" t="s">
        <v>94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0"/>
      <c r="AC68" s="10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</row>
    <row r="69" spans="1:120" x14ac:dyDescent="0.25">
      <c r="A69" s="1"/>
      <c r="B69" s="1"/>
      <c r="C69" s="11"/>
      <c r="D69" s="11"/>
      <c r="E69" s="11"/>
      <c r="F69" s="11"/>
      <c r="G69" s="11"/>
      <c r="H69" s="11"/>
      <c r="I69" s="12"/>
      <c r="J69" s="38"/>
      <c r="K69" s="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3"/>
      <c r="AC69" s="13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</row>
    <row r="70" spans="1:120" x14ac:dyDescent="0.25">
      <c r="A70" s="81" t="s">
        <v>15</v>
      </c>
      <c r="B70" s="82"/>
      <c r="C70" s="11"/>
      <c r="D70" s="11"/>
      <c r="E70" s="11"/>
      <c r="F70" s="11"/>
      <c r="G70" s="11"/>
      <c r="H70" s="11"/>
      <c r="I70" s="12"/>
      <c r="J70" s="46"/>
      <c r="K70" s="46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3"/>
      <c r="AC70" s="13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</row>
    <row r="71" spans="1:120" x14ac:dyDescent="0.25">
      <c r="A71" s="79" t="s">
        <v>11</v>
      </c>
      <c r="B71" s="80"/>
      <c r="C71" s="11"/>
      <c r="D71" s="11"/>
      <c r="E71" s="11"/>
      <c r="F71" s="11"/>
      <c r="G71" s="11"/>
      <c r="H71" s="11"/>
      <c r="I71" s="12"/>
      <c r="J71" s="45"/>
      <c r="K71" s="45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3"/>
      <c r="AC71" s="13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</row>
    <row r="72" spans="1:120" x14ac:dyDescent="0.25">
      <c r="A72" s="18" t="s">
        <v>18</v>
      </c>
      <c r="B72" s="1"/>
      <c r="C72" s="16">
        <v>2255336.4999999977</v>
      </c>
      <c r="D72" s="16">
        <v>795614.14000000071</v>
      </c>
      <c r="E72" s="16">
        <v>34583.530000000006</v>
      </c>
      <c r="F72" s="16">
        <v>0</v>
      </c>
      <c r="G72" s="16">
        <v>275320.31999999995</v>
      </c>
      <c r="H72" s="16">
        <v>567818.47000000183</v>
      </c>
      <c r="I72" s="17">
        <f t="shared" ref="I72" si="13">SUM(C72:H72)</f>
        <v>3928672.96</v>
      </c>
      <c r="J72" s="36">
        <v>1</v>
      </c>
      <c r="K72" s="32">
        <f t="shared" ref="K72" si="14">ROUND(+I72*J72,0)</f>
        <v>3928673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0"/>
      <c r="AC72" s="10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</row>
    <row r="73" spans="1:120" ht="16.5" x14ac:dyDescent="0.25">
      <c r="A73" s="19" t="s">
        <v>110</v>
      </c>
      <c r="B73" s="1"/>
      <c r="C73" s="41" t="s">
        <v>94</v>
      </c>
      <c r="D73" s="41" t="s">
        <v>94</v>
      </c>
      <c r="E73" s="41" t="s">
        <v>94</v>
      </c>
      <c r="F73" s="41" t="s">
        <v>94</v>
      </c>
      <c r="G73" s="41" t="s">
        <v>94</v>
      </c>
      <c r="H73" s="41" t="s">
        <v>94</v>
      </c>
      <c r="I73" s="42" t="s">
        <v>94</v>
      </c>
      <c r="J73" s="20"/>
      <c r="K73" s="42" t="s">
        <v>94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0"/>
      <c r="AC73" s="10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</row>
    <row r="74" spans="1:120" x14ac:dyDescent="0.25">
      <c r="A74" s="59"/>
      <c r="B74" s="1"/>
      <c r="C74" s="11"/>
      <c r="D74" s="11"/>
      <c r="E74" s="11"/>
      <c r="F74" s="11"/>
      <c r="G74" s="11"/>
      <c r="H74" s="11"/>
      <c r="I74" s="12"/>
      <c r="J74" s="38"/>
      <c r="K74" s="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3"/>
      <c r="AC74" s="13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</row>
    <row r="75" spans="1:120" x14ac:dyDescent="0.25">
      <c r="A75" s="1"/>
      <c r="B75" s="1"/>
      <c r="C75" s="11"/>
      <c r="D75" s="11"/>
      <c r="E75" s="11"/>
      <c r="F75" s="11"/>
      <c r="G75" s="11"/>
      <c r="H75" s="11"/>
      <c r="I75" s="12"/>
      <c r="J75" s="38"/>
      <c r="K75" s="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3"/>
      <c r="AC75" s="13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</row>
    <row r="76" spans="1:120" x14ac:dyDescent="0.25">
      <c r="A76" s="75" t="s">
        <v>19</v>
      </c>
      <c r="B76" s="76"/>
      <c r="C76" s="11"/>
      <c r="D76" s="11"/>
      <c r="E76" s="11"/>
      <c r="F76" s="11"/>
      <c r="G76" s="11"/>
      <c r="H76" s="11"/>
      <c r="I76" s="12"/>
      <c r="J76" s="60"/>
      <c r="K76" s="60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3"/>
      <c r="AC76" s="13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</row>
    <row r="77" spans="1:120" x14ac:dyDescent="0.25">
      <c r="A77" s="18" t="s">
        <v>20</v>
      </c>
      <c r="C77" s="10">
        <f>C72+C67+C62+C57+C52+C47+C42+C37</f>
        <v>60543325.500000075</v>
      </c>
      <c r="D77" s="10">
        <f t="shared" ref="D77:K77" si="15">D72+D67+D62+D57+D52+D47+D42+D37</f>
        <v>14678308.220000017</v>
      </c>
      <c r="E77" s="10">
        <f t="shared" si="15"/>
        <v>449827.12</v>
      </c>
      <c r="F77" s="10">
        <f t="shared" si="15"/>
        <v>0</v>
      </c>
      <c r="G77" s="10">
        <f t="shared" si="15"/>
        <v>48442384.950000003</v>
      </c>
      <c r="H77" s="10">
        <f t="shared" si="15"/>
        <v>13261965.540000005</v>
      </c>
      <c r="I77" s="10">
        <f t="shared" si="15"/>
        <v>137375811.33000007</v>
      </c>
      <c r="K77" s="10">
        <f t="shared" si="15"/>
        <v>89954201</v>
      </c>
      <c r="L77" s="10">
        <v>5318226</v>
      </c>
      <c r="M77" s="10">
        <v>1547087.8199999721</v>
      </c>
      <c r="N77" s="10">
        <v>264155</v>
      </c>
      <c r="O77" s="10">
        <v>133143.92000000598</v>
      </c>
      <c r="P77" s="10">
        <v>0</v>
      </c>
      <c r="Q77" s="10">
        <v>67231.16999999914</v>
      </c>
      <c r="R77" s="10">
        <v>123319</v>
      </c>
      <c r="S77" s="10">
        <v>399097.05999996886</v>
      </c>
      <c r="T77" s="10">
        <v>0</v>
      </c>
      <c r="U77" s="10">
        <v>0</v>
      </c>
      <c r="V77" s="10">
        <v>1838846</v>
      </c>
      <c r="W77" s="10">
        <v>5440958.4699999867</v>
      </c>
      <c r="X77" s="10">
        <v>604248</v>
      </c>
      <c r="Y77" s="10">
        <v>0</v>
      </c>
      <c r="Z77" s="10">
        <v>15326.960000000001</v>
      </c>
      <c r="AA77" s="10">
        <v>174394.17999999909</v>
      </c>
      <c r="AB77" s="10">
        <f>+K77+L77+N77+P77+R77+T77+V77+X77+Z77</f>
        <v>98118321.959999993</v>
      </c>
      <c r="AC77" s="10">
        <f>M77+O77+Q77+S77+U77+W77+Y77+AA77</f>
        <v>7761912.6199999312</v>
      </c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</row>
    <row r="78" spans="1:120" ht="16.5" x14ac:dyDescent="0.25">
      <c r="A78" s="19" t="s">
        <v>111</v>
      </c>
      <c r="B78" s="26"/>
      <c r="C78" s="41" t="s">
        <v>94</v>
      </c>
      <c r="D78" s="41" t="s">
        <v>94</v>
      </c>
      <c r="E78" s="41" t="s">
        <v>94</v>
      </c>
      <c r="F78" s="41" t="s">
        <v>94</v>
      </c>
      <c r="G78" s="41" t="s">
        <v>94</v>
      </c>
      <c r="H78" s="41" t="s">
        <v>94</v>
      </c>
      <c r="I78" s="42" t="s">
        <v>94</v>
      </c>
      <c r="J78" s="37"/>
      <c r="K78" s="42" t="s">
        <v>94</v>
      </c>
      <c r="L78" s="41" t="s">
        <v>94</v>
      </c>
      <c r="M78" s="41" t="s">
        <v>94</v>
      </c>
      <c r="N78" s="41" t="s">
        <v>94</v>
      </c>
      <c r="O78" s="41" t="s">
        <v>94</v>
      </c>
      <c r="P78" s="41" t="s">
        <v>94</v>
      </c>
      <c r="Q78" s="41" t="s">
        <v>94</v>
      </c>
      <c r="R78" s="41" t="s">
        <v>94</v>
      </c>
      <c r="S78" s="41" t="s">
        <v>94</v>
      </c>
      <c r="T78" s="41" t="s">
        <v>94</v>
      </c>
      <c r="U78" s="41" t="s">
        <v>94</v>
      </c>
      <c r="V78" s="41" t="s">
        <v>94</v>
      </c>
      <c r="W78" s="41" t="s">
        <v>94</v>
      </c>
      <c r="X78" s="41" t="s">
        <v>94</v>
      </c>
      <c r="Y78" s="41" t="s">
        <v>94</v>
      </c>
      <c r="Z78" s="41" t="s">
        <v>94</v>
      </c>
      <c r="AA78" s="41" t="s">
        <v>94</v>
      </c>
      <c r="AB78" s="41" t="s">
        <v>94</v>
      </c>
      <c r="AC78" s="41" t="s">
        <v>94</v>
      </c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</row>
    <row r="80" spans="1:120" ht="17.25" x14ac:dyDescent="0.25">
      <c r="A80" s="2" t="s">
        <v>98</v>
      </c>
      <c r="AB80" s="22"/>
    </row>
    <row r="81" spans="1:7" ht="17.25" x14ac:dyDescent="0.25">
      <c r="A81" s="2" t="s">
        <v>95</v>
      </c>
    </row>
    <row r="82" spans="1:7" ht="17.25" x14ac:dyDescent="0.25">
      <c r="A82" s="2" t="s">
        <v>96</v>
      </c>
    </row>
    <row r="83" spans="1:7" ht="17.25" x14ac:dyDescent="0.25">
      <c r="A83" s="2" t="s">
        <v>97</v>
      </c>
    </row>
    <row r="84" spans="1:7" ht="17.25" x14ac:dyDescent="0.25">
      <c r="A84" s="62" t="s">
        <v>112</v>
      </c>
      <c r="B84" s="47"/>
      <c r="C84" s="47"/>
      <c r="D84" s="47"/>
      <c r="E84" s="47"/>
      <c r="F84" s="47"/>
      <c r="G84" s="48"/>
    </row>
  </sheetData>
  <mergeCells count="37">
    <mergeCell ref="A65:B65"/>
    <mergeCell ref="A66:B66"/>
    <mergeCell ref="A70:B70"/>
    <mergeCell ref="A71:B71"/>
    <mergeCell ref="A76:B76"/>
    <mergeCell ref="A61:B61"/>
    <mergeCell ref="A8:B8"/>
    <mergeCell ref="A9:B9"/>
    <mergeCell ref="A40:B40"/>
    <mergeCell ref="A41:B41"/>
    <mergeCell ref="A45:B45"/>
    <mergeCell ref="A46:B46"/>
    <mergeCell ref="A50:B50"/>
    <mergeCell ref="A51:B51"/>
    <mergeCell ref="A55:B55"/>
    <mergeCell ref="A56:B56"/>
    <mergeCell ref="A60:B60"/>
    <mergeCell ref="AB5:AC5"/>
    <mergeCell ref="G5:G6"/>
    <mergeCell ref="H5:H6"/>
    <mergeCell ref="I5:I6"/>
    <mergeCell ref="L5:M5"/>
    <mergeCell ref="N5:O5"/>
    <mergeCell ref="P5:Q5"/>
    <mergeCell ref="R5:S5"/>
    <mergeCell ref="T5:U5"/>
    <mergeCell ref="V5:W5"/>
    <mergeCell ref="X5:Y5"/>
    <mergeCell ref="Z5:AA5"/>
    <mergeCell ref="K5:K6"/>
    <mergeCell ref="J5:J6"/>
    <mergeCell ref="F5:F6"/>
    <mergeCell ref="A5:A6"/>
    <mergeCell ref="B5:B6"/>
    <mergeCell ref="C5:C6"/>
    <mergeCell ref="D5:D6"/>
    <mergeCell ref="E5:E6"/>
  </mergeCells>
  <printOptions horizontalCentered="1"/>
  <pageMargins left="0.2" right="0.2" top="0.35" bottom="0.35" header="0" footer="0"/>
  <pageSetup scale="53" fitToWidth="2" fitToHeight="2" orientation="landscape" r:id="rId1"/>
  <headerFooter>
    <oddFooter>&amp;C&amp;P</oddFooter>
  </headerFooter>
  <rowBreaks count="1" manualBreakCount="1">
    <brk id="39" max="28" man="1"/>
  </rowBreaks>
  <colBreaks count="1" manualBreakCount="1">
    <brk id="13" max="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83"/>
  <sheetViews>
    <sheetView zoomScale="85" zoomScaleNormal="85" workbookViewId="0">
      <pane xSplit="2" ySplit="6" topLeftCell="C7" activePane="bottomRight" state="frozen"/>
      <selection pane="topRight"/>
      <selection pane="bottomLeft"/>
      <selection pane="bottomRight" activeCell="N28" sqref="N28"/>
    </sheetView>
  </sheetViews>
  <sheetFormatPr defaultColWidth="9.140625" defaultRowHeight="15" x14ac:dyDescent="0.25"/>
  <cols>
    <col min="1" max="1" width="25.7109375" style="2" customWidth="1"/>
    <col min="2" max="2" width="35" style="2" bestFit="1" customWidth="1"/>
    <col min="3" max="4" width="14.140625" style="2" bestFit="1" customWidth="1"/>
    <col min="5" max="5" width="15" style="2" bestFit="1" customWidth="1"/>
    <col min="6" max="6" width="9.28515625" style="2" customWidth="1"/>
    <col min="7" max="8" width="14.140625" style="2" bestFit="1" customWidth="1"/>
    <col min="9" max="9" width="17.140625" style="2" bestFit="1" customWidth="1"/>
    <col min="10" max="10" width="9.42578125" style="33" bestFit="1" customWidth="1"/>
    <col min="11" max="11" width="15.42578125" style="2" bestFit="1" customWidth="1"/>
    <col min="12" max="13" width="12.85546875" style="2" bestFit="1" customWidth="1"/>
    <col min="14" max="14" width="11.28515625" style="2" bestFit="1" customWidth="1"/>
    <col min="15" max="15" width="11.140625" style="2" bestFit="1" customWidth="1"/>
    <col min="16" max="16" width="9.28515625" style="2" customWidth="1"/>
    <col min="17" max="17" width="10" style="2" bestFit="1" customWidth="1"/>
    <col min="18" max="18" width="11" style="2" bestFit="1" customWidth="1"/>
    <col min="19" max="19" width="11.140625" style="2" bestFit="1" customWidth="1"/>
    <col min="20" max="21" width="9.28515625" style="2" customWidth="1"/>
    <col min="22" max="24" width="12.85546875" style="2" bestFit="1" customWidth="1"/>
    <col min="25" max="25" width="9.42578125" style="2" bestFit="1" customWidth="1"/>
    <col min="26" max="26" width="14.5703125" style="2" customWidth="1"/>
    <col min="27" max="27" width="11.140625" style="2" bestFit="1" customWidth="1"/>
    <col min="28" max="28" width="15.28515625" style="2" bestFit="1" customWidth="1"/>
    <col min="29" max="29" width="12.85546875" style="2" bestFit="1" customWidth="1"/>
    <col min="30" max="30" width="2.28515625" style="2" customWidth="1"/>
    <col min="31" max="16384" width="9.140625" style="2"/>
  </cols>
  <sheetData>
    <row r="1" spans="1:120" ht="18.75" x14ac:dyDescent="0.25">
      <c r="A1" s="65" t="s">
        <v>26</v>
      </c>
    </row>
    <row r="2" spans="1:120" x14ac:dyDescent="0.25">
      <c r="A2" s="3" t="s">
        <v>24</v>
      </c>
    </row>
    <row r="3" spans="1:120" x14ac:dyDescent="0.25">
      <c r="A3" s="3" t="s">
        <v>7</v>
      </c>
      <c r="D3" s="4" t="s">
        <v>16</v>
      </c>
      <c r="E3" s="5">
        <v>2014</v>
      </c>
    </row>
    <row r="4" spans="1:120" ht="15" customHeight="1" x14ac:dyDescent="0.25">
      <c r="B4" s="6"/>
      <c r="C4" s="7"/>
      <c r="D4" s="7"/>
      <c r="E4" s="7"/>
      <c r="F4" s="7"/>
      <c r="G4" s="7"/>
      <c r="H4" s="7"/>
      <c r="I4" s="7"/>
      <c r="J4" s="3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s="49" customFormat="1" ht="44.25" customHeight="1" x14ac:dyDescent="0.25">
      <c r="A5" s="61" t="s">
        <v>8</v>
      </c>
      <c r="B5" s="61" t="s">
        <v>0</v>
      </c>
      <c r="C5" s="61" t="s">
        <v>1</v>
      </c>
      <c r="D5" s="61" t="s">
        <v>2</v>
      </c>
      <c r="E5" s="61" t="s">
        <v>17</v>
      </c>
      <c r="F5" s="61" t="s">
        <v>3</v>
      </c>
      <c r="G5" s="61" t="s">
        <v>27</v>
      </c>
      <c r="H5" s="61" t="s">
        <v>4</v>
      </c>
      <c r="I5" s="61" t="s">
        <v>5</v>
      </c>
      <c r="J5" s="66" t="s">
        <v>99</v>
      </c>
      <c r="K5" s="66" t="s">
        <v>90</v>
      </c>
      <c r="L5" s="72" t="s">
        <v>101</v>
      </c>
      <c r="M5" s="73"/>
      <c r="N5" s="72" t="s">
        <v>102</v>
      </c>
      <c r="O5" s="73"/>
      <c r="P5" s="72" t="s">
        <v>103</v>
      </c>
      <c r="Q5" s="73"/>
      <c r="R5" s="72" t="s">
        <v>104</v>
      </c>
      <c r="S5" s="73"/>
      <c r="T5" s="72" t="s">
        <v>105</v>
      </c>
      <c r="U5" s="73"/>
      <c r="V5" s="72" t="s">
        <v>106</v>
      </c>
      <c r="W5" s="73"/>
      <c r="X5" s="72" t="s">
        <v>107</v>
      </c>
      <c r="Y5" s="73"/>
      <c r="Z5" s="72" t="s">
        <v>108</v>
      </c>
      <c r="AA5" s="74"/>
      <c r="AB5" s="72" t="s">
        <v>109</v>
      </c>
      <c r="AC5" s="7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s="49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67"/>
      <c r="K6" s="67"/>
      <c r="L6" s="57" t="s">
        <v>25</v>
      </c>
      <c r="M6" s="58" t="s">
        <v>6</v>
      </c>
      <c r="N6" s="58" t="str">
        <f>L6</f>
        <v>KPCO</v>
      </c>
      <c r="O6" s="58" t="s">
        <v>6</v>
      </c>
      <c r="P6" s="58" t="str">
        <f>+$L$6</f>
        <v>KPCO</v>
      </c>
      <c r="Q6" s="58" t="s">
        <v>6</v>
      </c>
      <c r="R6" s="58" t="str">
        <f>+$L$6</f>
        <v>KPCO</v>
      </c>
      <c r="S6" s="58" t="s">
        <v>6</v>
      </c>
      <c r="T6" s="58" t="str">
        <f>+$L$6</f>
        <v>KPCO</v>
      </c>
      <c r="U6" s="58" t="s">
        <v>6</v>
      </c>
      <c r="V6" s="58" t="str">
        <f>+$L$6</f>
        <v>KPCO</v>
      </c>
      <c r="W6" s="58" t="s">
        <v>6</v>
      </c>
      <c r="X6" s="58" t="str">
        <f>+$L$6</f>
        <v>KPCO</v>
      </c>
      <c r="Y6" s="58" t="s">
        <v>6</v>
      </c>
      <c r="Z6" s="58" t="str">
        <f>+$L$6</f>
        <v>KPCO</v>
      </c>
      <c r="AA6" s="58" t="s">
        <v>6</v>
      </c>
      <c r="AB6" s="58" t="str">
        <f>+$L$6</f>
        <v>KPCO</v>
      </c>
      <c r="AC6" s="58" t="s">
        <v>6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x14ac:dyDescent="0.25">
      <c r="A7" s="26"/>
      <c r="B7" s="26"/>
      <c r="C7" s="8"/>
      <c r="D7" s="8"/>
      <c r="E7" s="8"/>
      <c r="F7" s="8"/>
      <c r="G7" s="8"/>
      <c r="H7" s="8"/>
      <c r="I7" s="8"/>
      <c r="J7" s="37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0"/>
      <c r="AC7" s="10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</row>
    <row r="8" spans="1:120" ht="15" customHeight="1" x14ac:dyDescent="0.25">
      <c r="A8" s="28" t="s">
        <v>92</v>
      </c>
      <c r="B8" s="29"/>
      <c r="C8" s="11"/>
      <c r="D8" s="11"/>
      <c r="E8" s="11"/>
      <c r="F8" s="11"/>
      <c r="G8" s="11"/>
      <c r="H8" s="11"/>
      <c r="I8" s="11"/>
      <c r="J8" s="43"/>
      <c r="K8" s="1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3"/>
      <c r="AC8" s="1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</row>
    <row r="9" spans="1:120" ht="15" customHeight="1" x14ac:dyDescent="0.25">
      <c r="A9" s="30" t="s">
        <v>9</v>
      </c>
      <c r="B9" s="31"/>
      <c r="C9" s="11"/>
      <c r="D9" s="11"/>
      <c r="E9" s="11"/>
      <c r="F9" s="11"/>
      <c r="G9" s="11"/>
      <c r="H9" s="11"/>
      <c r="I9" s="11"/>
      <c r="J9" s="44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3"/>
      <c r="AC9" s="1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</row>
    <row r="10" spans="1:120" x14ac:dyDescent="0.25">
      <c r="A10" s="19" t="s">
        <v>28</v>
      </c>
      <c r="B10" s="21" t="s">
        <v>29</v>
      </c>
      <c r="C10" s="16">
        <v>1050599.9300000002</v>
      </c>
      <c r="D10" s="16">
        <v>0</v>
      </c>
      <c r="E10" s="16">
        <v>0</v>
      </c>
      <c r="F10" s="16">
        <v>0</v>
      </c>
      <c r="G10" s="16">
        <v>6416822.4799999995</v>
      </c>
      <c r="H10" s="16">
        <v>209958.39000000007</v>
      </c>
      <c r="I10" s="16">
        <f>SUM(C10:H10)</f>
        <v>7677380.7999999998</v>
      </c>
      <c r="J10" s="39">
        <v>4.6199999999999998E-2</v>
      </c>
      <c r="K10" s="32">
        <f>ROUND(+I10*J10,0)</f>
        <v>354695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3"/>
      <c r="AC10" s="13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</row>
    <row r="11" spans="1:120" x14ac:dyDescent="0.25">
      <c r="A11" s="19" t="s">
        <v>30</v>
      </c>
      <c r="B11" s="21" t="s">
        <v>31</v>
      </c>
      <c r="C11" s="16">
        <v>424735.39</v>
      </c>
      <c r="D11" s="16">
        <v>0</v>
      </c>
      <c r="E11" s="16">
        <v>0</v>
      </c>
      <c r="F11" s="16">
        <v>0</v>
      </c>
      <c r="G11" s="16">
        <v>699653.24</v>
      </c>
      <c r="H11" s="16">
        <v>94371.63</v>
      </c>
      <c r="I11" s="16">
        <f t="shared" ref="I11:I17" si="0">SUM(C11:H11)</f>
        <v>1218760.2599999998</v>
      </c>
      <c r="J11" s="39">
        <v>4.3200000000000002E-2</v>
      </c>
      <c r="K11" s="32">
        <f t="shared" ref="K11:K17" si="1">ROUND(+I11*J11,0)</f>
        <v>52650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</row>
    <row r="12" spans="1:120" x14ac:dyDescent="0.25">
      <c r="A12" s="19" t="s">
        <v>32</v>
      </c>
      <c r="B12" s="21" t="s">
        <v>33</v>
      </c>
      <c r="C12" s="16">
        <v>604642.32000000007</v>
      </c>
      <c r="D12" s="16">
        <v>0</v>
      </c>
      <c r="E12" s="16">
        <v>0</v>
      </c>
      <c r="F12" s="16">
        <v>0</v>
      </c>
      <c r="G12" s="16">
        <v>3878896.66</v>
      </c>
      <c r="H12" s="16">
        <v>99544.610000000015</v>
      </c>
      <c r="I12" s="16">
        <f t="shared" si="0"/>
        <v>4583083.5900000008</v>
      </c>
      <c r="J12" s="39">
        <v>4.2299999999999997E-2</v>
      </c>
      <c r="K12" s="32">
        <f t="shared" si="1"/>
        <v>193864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3"/>
      <c r="AC12" s="1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</row>
    <row r="13" spans="1:120" x14ac:dyDescent="0.25">
      <c r="A13" s="19" t="s">
        <v>34</v>
      </c>
      <c r="B13" s="21" t="s">
        <v>31</v>
      </c>
      <c r="C13" s="84"/>
      <c r="D13" s="84"/>
      <c r="E13" s="84"/>
      <c r="F13" s="84"/>
      <c r="G13" s="84"/>
      <c r="H13" s="84"/>
      <c r="I13" s="84"/>
      <c r="J13" s="39">
        <v>4.6699999999999998E-2</v>
      </c>
      <c r="K13" s="8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  <c r="AC13" s="1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</row>
    <row r="14" spans="1:120" x14ac:dyDescent="0.25">
      <c r="A14" s="19" t="s">
        <v>35</v>
      </c>
      <c r="B14" s="21" t="s">
        <v>31</v>
      </c>
      <c r="C14" s="16">
        <v>575453.23</v>
      </c>
      <c r="D14" s="16">
        <v>0</v>
      </c>
      <c r="E14" s="16">
        <v>0</v>
      </c>
      <c r="F14" s="16">
        <v>0</v>
      </c>
      <c r="G14" s="16">
        <v>3778268.5</v>
      </c>
      <c r="H14" s="16">
        <v>131618.49000000002</v>
      </c>
      <c r="I14" s="16">
        <f t="shared" si="0"/>
        <v>4485340.2200000007</v>
      </c>
      <c r="J14" s="39">
        <v>5.0099999999999999E-2</v>
      </c>
      <c r="K14" s="32">
        <f t="shared" si="1"/>
        <v>224716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3"/>
      <c r="AC14" s="1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</row>
    <row r="15" spans="1:120" x14ac:dyDescent="0.25">
      <c r="A15" s="19" t="s">
        <v>36</v>
      </c>
      <c r="B15" s="21" t="s">
        <v>31</v>
      </c>
      <c r="C15" s="84"/>
      <c r="D15" s="84"/>
      <c r="E15" s="84"/>
      <c r="F15" s="84"/>
      <c r="G15" s="84"/>
      <c r="H15" s="84"/>
      <c r="I15" s="84"/>
      <c r="J15" s="39">
        <v>4.6600000000000003E-2</v>
      </c>
      <c r="K15" s="8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3"/>
      <c r="AC15" s="1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</row>
    <row r="16" spans="1:120" x14ac:dyDescent="0.25">
      <c r="A16" s="19" t="s">
        <v>37</v>
      </c>
      <c r="B16" s="21" t="s">
        <v>31</v>
      </c>
      <c r="C16" s="84"/>
      <c r="D16" s="84"/>
      <c r="E16" s="84"/>
      <c r="F16" s="84"/>
      <c r="G16" s="84"/>
      <c r="H16" s="84"/>
      <c r="I16" s="84"/>
      <c r="J16" s="39">
        <v>2.69E-2</v>
      </c>
      <c r="K16" s="8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3"/>
      <c r="AC16" s="1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</row>
    <row r="17" spans="1:120" x14ac:dyDescent="0.25">
      <c r="A17" s="19" t="s">
        <v>38</v>
      </c>
      <c r="B17" s="21" t="s">
        <v>39</v>
      </c>
      <c r="C17" s="16">
        <v>479754.64</v>
      </c>
      <c r="D17" s="16">
        <v>0</v>
      </c>
      <c r="E17" s="16">
        <v>0</v>
      </c>
      <c r="F17" s="16">
        <v>0</v>
      </c>
      <c r="G17" s="16">
        <v>1405672.39</v>
      </c>
      <c r="H17" s="16">
        <v>99586.659999999989</v>
      </c>
      <c r="I17" s="16">
        <f t="shared" si="0"/>
        <v>1985013.6899999997</v>
      </c>
      <c r="J17" s="39">
        <v>3.7900000000000003E-2</v>
      </c>
      <c r="K17" s="32">
        <f t="shared" si="1"/>
        <v>75232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3"/>
      <c r="AC17" s="1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</row>
    <row r="18" spans="1:120" x14ac:dyDescent="0.25">
      <c r="A18" s="19" t="s">
        <v>63</v>
      </c>
      <c r="B18" s="21" t="s">
        <v>41</v>
      </c>
      <c r="C18" s="84"/>
      <c r="D18" s="84"/>
      <c r="E18" s="84"/>
      <c r="F18" s="84"/>
      <c r="G18" s="84"/>
      <c r="H18" s="84"/>
      <c r="I18" s="84"/>
      <c r="J18" s="39">
        <v>9.4200000000000006E-2</v>
      </c>
      <c r="K18" s="8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3"/>
      <c r="AC18" s="1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</row>
    <row r="19" spans="1:120" ht="15" customHeight="1" x14ac:dyDescent="0.25">
      <c r="A19" s="19" t="s">
        <v>40</v>
      </c>
      <c r="B19" s="21" t="s">
        <v>41</v>
      </c>
      <c r="C19" s="84"/>
      <c r="D19" s="84"/>
      <c r="E19" s="84"/>
      <c r="F19" s="84"/>
      <c r="G19" s="84"/>
      <c r="H19" s="84"/>
      <c r="I19" s="84"/>
      <c r="J19" s="39">
        <v>0</v>
      </c>
      <c r="K19" s="8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3"/>
      <c r="AC19" s="13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</row>
    <row r="20" spans="1:120" ht="15" customHeight="1" x14ac:dyDescent="0.25">
      <c r="A20" s="19" t="s">
        <v>64</v>
      </c>
      <c r="B20" s="21" t="s">
        <v>65</v>
      </c>
      <c r="C20" s="84"/>
      <c r="D20" s="84"/>
      <c r="E20" s="84"/>
      <c r="F20" s="84"/>
      <c r="G20" s="84"/>
      <c r="H20" s="84"/>
      <c r="I20" s="84"/>
      <c r="J20" s="39">
        <v>0</v>
      </c>
      <c r="K20" s="8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3"/>
      <c r="AC20" s="1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</row>
    <row r="21" spans="1:120" x14ac:dyDescent="0.25">
      <c r="A21" s="19" t="s">
        <v>42</v>
      </c>
      <c r="B21" s="21" t="s">
        <v>41</v>
      </c>
      <c r="C21" s="84"/>
      <c r="D21" s="84"/>
      <c r="E21" s="84"/>
      <c r="F21" s="84"/>
      <c r="G21" s="84"/>
      <c r="H21" s="84"/>
      <c r="I21" s="84"/>
      <c r="J21" s="39">
        <v>6.9099999999999995E-2</v>
      </c>
      <c r="K21" s="8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3"/>
      <c r="AC21" s="13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</row>
    <row r="22" spans="1:120" x14ac:dyDescent="0.25">
      <c r="A22" s="19" t="s">
        <v>66</v>
      </c>
      <c r="B22" s="21" t="s">
        <v>41</v>
      </c>
      <c r="C22" s="84"/>
      <c r="D22" s="84"/>
      <c r="E22" s="84"/>
      <c r="F22" s="84"/>
      <c r="G22" s="84"/>
      <c r="H22" s="84"/>
      <c r="I22" s="84"/>
      <c r="J22" s="39">
        <v>7.8299999999999995E-2</v>
      </c>
      <c r="K22" s="8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3"/>
      <c r="AC22" s="13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</row>
    <row r="23" spans="1:120" x14ac:dyDescent="0.25">
      <c r="A23" s="19" t="s">
        <v>43</v>
      </c>
      <c r="B23" s="21" t="s">
        <v>44</v>
      </c>
      <c r="C23" s="84"/>
      <c r="D23" s="84"/>
      <c r="E23" s="84"/>
      <c r="F23" s="84"/>
      <c r="G23" s="84"/>
      <c r="H23" s="84"/>
      <c r="I23" s="84"/>
      <c r="J23" s="39">
        <v>4.3999999999999997E-2</v>
      </c>
      <c r="K23" s="8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3"/>
      <c r="AC23" s="13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</row>
    <row r="24" spans="1:120" x14ac:dyDescent="0.25">
      <c r="A24" s="19" t="s">
        <v>45</v>
      </c>
      <c r="B24" s="21" t="s">
        <v>46</v>
      </c>
      <c r="C24" s="84"/>
      <c r="D24" s="84"/>
      <c r="E24" s="84"/>
      <c r="F24" s="84"/>
      <c r="G24" s="84"/>
      <c r="H24" s="84"/>
      <c r="I24" s="84"/>
      <c r="J24" s="39">
        <v>1.5699999999999999E-2</v>
      </c>
      <c r="K24" s="8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3"/>
      <c r="AC24" s="1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</row>
    <row r="25" spans="1:120" x14ac:dyDescent="0.25">
      <c r="A25" s="19" t="s">
        <v>47</v>
      </c>
      <c r="B25" s="21" t="s">
        <v>48</v>
      </c>
      <c r="C25" s="84"/>
      <c r="D25" s="84"/>
      <c r="E25" s="84"/>
      <c r="F25" s="84"/>
      <c r="G25" s="84"/>
      <c r="H25" s="84"/>
      <c r="I25" s="84"/>
      <c r="J25" s="39">
        <v>3.6999999999999998E-2</v>
      </c>
      <c r="K25" s="8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3"/>
      <c r="AC25" s="1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</row>
    <row r="26" spans="1:120" x14ac:dyDescent="0.25">
      <c r="A26" s="19" t="s">
        <v>49</v>
      </c>
      <c r="B26" s="21" t="s">
        <v>50</v>
      </c>
      <c r="C26" s="84"/>
      <c r="D26" s="84"/>
      <c r="E26" s="84"/>
      <c r="F26" s="84"/>
      <c r="G26" s="84"/>
      <c r="H26" s="84"/>
      <c r="I26" s="84"/>
      <c r="J26" s="39">
        <v>1.8700000000000001E-2</v>
      </c>
      <c r="K26" s="8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3"/>
      <c r="AC26" s="1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</row>
    <row r="27" spans="1:120" x14ac:dyDescent="0.25">
      <c r="A27" s="19" t="s">
        <v>51</v>
      </c>
      <c r="B27" s="21" t="s">
        <v>52</v>
      </c>
      <c r="C27" s="84"/>
      <c r="D27" s="84"/>
      <c r="E27" s="84"/>
      <c r="F27" s="84"/>
      <c r="G27" s="84"/>
      <c r="H27" s="84"/>
      <c r="I27" s="84"/>
      <c r="J27" s="39">
        <v>4.8599999999999997E-2</v>
      </c>
      <c r="K27" s="8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3"/>
      <c r="AC27" s="1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</row>
    <row r="28" spans="1:120" x14ac:dyDescent="0.25">
      <c r="A28" s="19" t="s">
        <v>54</v>
      </c>
      <c r="B28" s="21" t="s">
        <v>55</v>
      </c>
      <c r="C28" s="84"/>
      <c r="D28" s="84"/>
      <c r="E28" s="84"/>
      <c r="F28" s="84"/>
      <c r="G28" s="84"/>
      <c r="H28" s="84"/>
      <c r="I28" s="84"/>
      <c r="J28" s="36">
        <v>1</v>
      </c>
      <c r="K28" s="8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3"/>
      <c r="AC28" s="13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</row>
    <row r="29" spans="1:120" x14ac:dyDescent="0.25">
      <c r="A29" s="19" t="s">
        <v>56</v>
      </c>
      <c r="B29" s="21" t="s">
        <v>50</v>
      </c>
      <c r="C29" s="84"/>
      <c r="D29" s="84"/>
      <c r="E29" s="84"/>
      <c r="F29" s="84"/>
      <c r="G29" s="84"/>
      <c r="H29" s="84"/>
      <c r="I29" s="84"/>
      <c r="J29" s="39">
        <v>1.7500000000000002E-2</v>
      </c>
      <c r="K29" s="8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3"/>
      <c r="AC29" s="13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</row>
    <row r="30" spans="1:120" ht="15" customHeight="1" x14ac:dyDescent="0.25">
      <c r="A30" s="19" t="s">
        <v>57</v>
      </c>
      <c r="B30" s="21" t="s">
        <v>86</v>
      </c>
      <c r="C30" s="84"/>
      <c r="D30" s="84"/>
      <c r="E30" s="84"/>
      <c r="F30" s="84"/>
      <c r="G30" s="84"/>
      <c r="H30" s="84"/>
      <c r="I30" s="84"/>
      <c r="J30" s="39">
        <v>3.2099999999999997E-2</v>
      </c>
      <c r="K30" s="8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3"/>
      <c r="AC30" s="1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</row>
    <row r="31" spans="1:120" x14ac:dyDescent="0.25">
      <c r="A31" s="19" t="s">
        <v>59</v>
      </c>
      <c r="B31" s="21" t="s">
        <v>41</v>
      </c>
      <c r="C31" s="84"/>
      <c r="D31" s="84"/>
      <c r="E31" s="84"/>
      <c r="F31" s="84"/>
      <c r="G31" s="84"/>
      <c r="H31" s="84"/>
      <c r="I31" s="84"/>
      <c r="J31" s="39">
        <v>2.1600000000000001E-2</v>
      </c>
      <c r="K31" s="8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3"/>
      <c r="AC31" s="13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</row>
    <row r="32" spans="1:120" x14ac:dyDescent="0.25">
      <c r="A32" s="19" t="s">
        <v>67</v>
      </c>
      <c r="B32" s="21" t="s">
        <v>41</v>
      </c>
      <c r="C32" s="84"/>
      <c r="D32" s="84"/>
      <c r="E32" s="84"/>
      <c r="F32" s="84"/>
      <c r="G32" s="84"/>
      <c r="H32" s="84"/>
      <c r="I32" s="84"/>
      <c r="J32" s="39">
        <v>7.9899999999999999E-2</v>
      </c>
      <c r="K32" s="8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3"/>
      <c r="AC32" s="13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</row>
    <row r="33" spans="1:120" x14ac:dyDescent="0.25">
      <c r="A33" s="19" t="s">
        <v>68</v>
      </c>
      <c r="B33" s="21" t="s">
        <v>52</v>
      </c>
      <c r="C33" s="84"/>
      <c r="D33" s="84"/>
      <c r="E33" s="84"/>
      <c r="F33" s="84"/>
      <c r="G33" s="84"/>
      <c r="H33" s="84"/>
      <c r="I33" s="84"/>
      <c r="J33" s="39">
        <v>6.2899999999999998E-2</v>
      </c>
      <c r="K33" s="8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3"/>
      <c r="AC33" s="13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</row>
    <row r="34" spans="1:120" x14ac:dyDescent="0.25">
      <c r="A34" s="19" t="s">
        <v>69</v>
      </c>
      <c r="B34" s="21" t="s">
        <v>41</v>
      </c>
      <c r="C34" s="84"/>
      <c r="D34" s="84"/>
      <c r="E34" s="84"/>
      <c r="F34" s="84"/>
      <c r="G34" s="84"/>
      <c r="H34" s="84"/>
      <c r="I34" s="84"/>
      <c r="J34" s="39">
        <v>7.3099999999999998E-2</v>
      </c>
      <c r="K34" s="8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3"/>
      <c r="AC34" s="13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</row>
    <row r="35" spans="1:120" ht="15" customHeight="1" x14ac:dyDescent="0.25">
      <c r="A35" s="19" t="s">
        <v>60</v>
      </c>
      <c r="B35" s="21" t="s">
        <v>85</v>
      </c>
      <c r="C35" s="84"/>
      <c r="D35" s="84"/>
      <c r="E35" s="84"/>
      <c r="F35" s="84"/>
      <c r="G35" s="84"/>
      <c r="H35" s="84"/>
      <c r="I35" s="84"/>
      <c r="J35" s="39">
        <v>4.3099999999999999E-2</v>
      </c>
      <c r="K35" s="8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3"/>
      <c r="AC35" s="13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</row>
    <row r="36" spans="1:120" x14ac:dyDescent="0.25">
      <c r="A36" s="18" t="s">
        <v>91</v>
      </c>
      <c r="B36" s="21"/>
      <c r="C36" s="16">
        <v>7449674.9700000007</v>
      </c>
      <c r="D36" s="16">
        <v>0</v>
      </c>
      <c r="E36" s="16">
        <v>31009.62</v>
      </c>
      <c r="F36" s="16">
        <v>0</v>
      </c>
      <c r="G36" s="16">
        <v>26087290.73</v>
      </c>
      <c r="H36" s="16">
        <v>1585716.62</v>
      </c>
      <c r="I36" s="16">
        <v>35153691.940000005</v>
      </c>
      <c r="J36" s="27"/>
      <c r="K36" s="16">
        <v>2246445.31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3"/>
      <c r="AC36" s="13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</row>
    <row r="37" spans="1:120" ht="16.5" x14ac:dyDescent="0.25">
      <c r="A37" s="19" t="s">
        <v>100</v>
      </c>
      <c r="B37" s="21"/>
      <c r="C37" s="41" t="s">
        <v>94</v>
      </c>
      <c r="D37" s="41" t="s">
        <v>94</v>
      </c>
      <c r="E37" s="41" t="s">
        <v>94</v>
      </c>
      <c r="F37" s="41" t="s">
        <v>94</v>
      </c>
      <c r="G37" s="41" t="s">
        <v>94</v>
      </c>
      <c r="H37" s="41" t="s">
        <v>94</v>
      </c>
      <c r="I37" s="42" t="s">
        <v>94</v>
      </c>
      <c r="J37" s="27"/>
      <c r="K37" s="42" t="s">
        <v>94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3"/>
      <c r="AC37" s="13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</row>
    <row r="38" spans="1:120" x14ac:dyDescent="0.25">
      <c r="A38" s="19"/>
      <c r="B38" s="21"/>
      <c r="C38" s="11"/>
      <c r="D38" s="11"/>
      <c r="E38" s="11"/>
      <c r="F38" s="11"/>
      <c r="G38" s="11"/>
      <c r="H38" s="11"/>
      <c r="I38" s="11"/>
      <c r="J38" s="27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3"/>
      <c r="AC38" s="13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</row>
    <row r="39" spans="1:120" x14ac:dyDescent="0.25">
      <c r="A39" s="28" t="s">
        <v>10</v>
      </c>
      <c r="B39" s="29"/>
      <c r="C39" s="11"/>
      <c r="D39" s="11"/>
      <c r="E39" s="11"/>
      <c r="F39" s="11"/>
      <c r="G39" s="11"/>
      <c r="H39" s="11"/>
      <c r="I39" s="11"/>
      <c r="J39" s="43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3"/>
      <c r="AC39" s="13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</row>
    <row r="40" spans="1:120" ht="15" customHeight="1" x14ac:dyDescent="0.25">
      <c r="A40" s="30" t="s">
        <v>11</v>
      </c>
      <c r="B40" s="31"/>
      <c r="C40" s="11"/>
      <c r="D40" s="11"/>
      <c r="E40" s="11"/>
      <c r="F40" s="11"/>
      <c r="G40" s="11"/>
      <c r="H40" s="11"/>
      <c r="I40" s="11"/>
      <c r="J40" s="44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3"/>
      <c r="AC40" s="13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</row>
    <row r="41" spans="1:120" x14ac:dyDescent="0.25">
      <c r="A41" s="18" t="s">
        <v>18</v>
      </c>
      <c r="B41" s="27"/>
      <c r="C41" s="16">
        <v>397175.93</v>
      </c>
      <c r="D41" s="16">
        <v>0</v>
      </c>
      <c r="E41" s="16">
        <v>0</v>
      </c>
      <c r="F41" s="16">
        <v>0</v>
      </c>
      <c r="G41" s="16">
        <v>222088.21000000002</v>
      </c>
      <c r="H41" s="16">
        <v>61651.350000000006</v>
      </c>
      <c r="I41" s="16">
        <f>SUM(C41:H41)</f>
        <v>680915.49</v>
      </c>
      <c r="J41" s="36">
        <v>1</v>
      </c>
      <c r="K41" s="32">
        <f t="shared" ref="K41" si="2">ROUND(+I41*J41,0)</f>
        <v>680915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0"/>
      <c r="AC41" s="10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</row>
    <row r="42" spans="1:120" ht="16.5" x14ac:dyDescent="0.25">
      <c r="A42" s="19" t="s">
        <v>110</v>
      </c>
      <c r="B42" s="27"/>
      <c r="C42" s="41" t="s">
        <v>94</v>
      </c>
      <c r="D42" s="41" t="s">
        <v>94</v>
      </c>
      <c r="E42" s="41" t="s">
        <v>94</v>
      </c>
      <c r="F42" s="41" t="s">
        <v>94</v>
      </c>
      <c r="G42" s="41" t="s">
        <v>94</v>
      </c>
      <c r="H42" s="41" t="s">
        <v>94</v>
      </c>
      <c r="I42" s="42" t="s">
        <v>94</v>
      </c>
      <c r="J42" s="27"/>
      <c r="K42" s="42" t="s">
        <v>94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0"/>
      <c r="AC42" s="10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</row>
    <row r="43" spans="1:120" x14ac:dyDescent="0.25">
      <c r="A43" s="26"/>
      <c r="B43" s="26"/>
      <c r="C43" s="11"/>
      <c r="D43" s="11"/>
      <c r="E43" s="11"/>
      <c r="F43" s="11"/>
      <c r="G43" s="11"/>
      <c r="H43" s="11"/>
      <c r="I43" s="11"/>
      <c r="J43" s="37"/>
      <c r="K43" s="12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3"/>
      <c r="AC43" s="13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</row>
    <row r="44" spans="1:120" x14ac:dyDescent="0.25">
      <c r="A44" s="28" t="s">
        <v>12</v>
      </c>
      <c r="B44" s="29"/>
      <c r="C44" s="11"/>
      <c r="D44" s="11"/>
      <c r="E44" s="11"/>
      <c r="F44" s="11"/>
      <c r="G44" s="11"/>
      <c r="H44" s="11"/>
      <c r="I44" s="11"/>
      <c r="J44" s="43"/>
      <c r="K44" s="1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3"/>
      <c r="AC44" s="13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</row>
    <row r="45" spans="1:120" ht="15" customHeight="1" x14ac:dyDescent="0.25">
      <c r="A45" s="30" t="s">
        <v>11</v>
      </c>
      <c r="B45" s="31"/>
      <c r="C45" s="11"/>
      <c r="D45" s="11"/>
      <c r="E45" s="11"/>
      <c r="F45" s="11"/>
      <c r="G45" s="11"/>
      <c r="H45" s="11"/>
      <c r="I45" s="11"/>
      <c r="J45" s="44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3"/>
      <c r="AC45" s="13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</row>
    <row r="46" spans="1:120" x14ac:dyDescent="0.25">
      <c r="A46" s="18" t="s">
        <v>18</v>
      </c>
      <c r="B46" s="27"/>
      <c r="C46" s="16">
        <v>1305060.68</v>
      </c>
      <c r="D46" s="16">
        <v>930.1</v>
      </c>
      <c r="E46" s="16">
        <v>0</v>
      </c>
      <c r="F46" s="16">
        <v>0</v>
      </c>
      <c r="G46" s="16">
        <v>358091.66000000003</v>
      </c>
      <c r="H46" s="16">
        <v>239344.06000000003</v>
      </c>
      <c r="I46" s="16">
        <f>SUM(C46:H46)</f>
        <v>1903426.5</v>
      </c>
      <c r="J46" s="36">
        <v>1</v>
      </c>
      <c r="K46" s="32">
        <f t="shared" ref="K46" si="3">ROUND(+I46*J46,0)</f>
        <v>1903427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0"/>
      <c r="AC46" s="10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</row>
    <row r="47" spans="1:120" ht="16.5" x14ac:dyDescent="0.25">
      <c r="A47" s="19" t="s">
        <v>110</v>
      </c>
      <c r="B47" s="27"/>
      <c r="C47" s="41" t="s">
        <v>94</v>
      </c>
      <c r="D47" s="41" t="s">
        <v>94</v>
      </c>
      <c r="E47" s="41" t="s">
        <v>94</v>
      </c>
      <c r="F47" s="41" t="s">
        <v>94</v>
      </c>
      <c r="G47" s="41" t="s">
        <v>94</v>
      </c>
      <c r="H47" s="41" t="s">
        <v>94</v>
      </c>
      <c r="I47" s="42" t="s">
        <v>94</v>
      </c>
      <c r="J47" s="27"/>
      <c r="K47" s="42" t="s">
        <v>94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0"/>
      <c r="AC47" s="10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</row>
    <row r="48" spans="1:120" ht="14.45" x14ac:dyDescent="0.3">
      <c r="A48" s="26"/>
      <c r="B48" s="26"/>
      <c r="C48" s="11"/>
      <c r="D48" s="11"/>
      <c r="E48" s="11"/>
      <c r="F48" s="11"/>
      <c r="G48" s="11"/>
      <c r="H48" s="11"/>
      <c r="I48" s="11"/>
      <c r="J48" s="37"/>
      <c r="K48" s="1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3"/>
      <c r="AC48" s="13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</row>
    <row r="49" spans="1:120" x14ac:dyDescent="0.25">
      <c r="A49" s="28" t="s">
        <v>13</v>
      </c>
      <c r="B49" s="29"/>
      <c r="C49" s="11"/>
      <c r="D49" s="11"/>
      <c r="E49" s="11"/>
      <c r="F49" s="11"/>
      <c r="G49" s="11"/>
      <c r="H49" s="11"/>
      <c r="I49" s="11"/>
      <c r="J49" s="43"/>
      <c r="K49" s="12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3"/>
      <c r="AC49" s="13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</row>
    <row r="50" spans="1:120" ht="15" customHeight="1" x14ac:dyDescent="0.25">
      <c r="A50" s="30" t="s">
        <v>11</v>
      </c>
      <c r="B50" s="31"/>
      <c r="C50" s="11"/>
      <c r="D50" s="11"/>
      <c r="E50" s="11"/>
      <c r="F50" s="11"/>
      <c r="G50" s="11"/>
      <c r="H50" s="11"/>
      <c r="I50" s="11"/>
      <c r="J50" s="44"/>
      <c r="K50" s="12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3"/>
      <c r="AC50" s="13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</row>
    <row r="51" spans="1:120" x14ac:dyDescent="0.25">
      <c r="A51" s="18" t="s">
        <v>18</v>
      </c>
      <c r="B51" s="27"/>
      <c r="C51" s="16">
        <v>8838764.9400000051</v>
      </c>
      <c r="D51" s="16">
        <v>1548930.8499999999</v>
      </c>
      <c r="E51" s="16">
        <v>23797.530000000002</v>
      </c>
      <c r="F51" s="16">
        <v>0</v>
      </c>
      <c r="G51" s="16">
        <v>1930393.9199999997</v>
      </c>
      <c r="H51" s="16">
        <v>2053749.3600000036</v>
      </c>
      <c r="I51" s="16">
        <f>SUM(C51:H51)</f>
        <v>14395636.600000007</v>
      </c>
      <c r="J51" s="36">
        <v>1</v>
      </c>
      <c r="K51" s="32">
        <f t="shared" ref="K51" si="4">ROUND(+I51*J51,0)</f>
        <v>14395637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0"/>
      <c r="AC51" s="10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</row>
    <row r="52" spans="1:120" ht="16.5" x14ac:dyDescent="0.25">
      <c r="A52" s="19" t="s">
        <v>110</v>
      </c>
      <c r="B52" s="27"/>
      <c r="C52" s="41" t="s">
        <v>94</v>
      </c>
      <c r="D52" s="41" t="s">
        <v>94</v>
      </c>
      <c r="E52" s="41" t="s">
        <v>94</v>
      </c>
      <c r="F52" s="41" t="s">
        <v>94</v>
      </c>
      <c r="G52" s="41" t="s">
        <v>94</v>
      </c>
      <c r="H52" s="41" t="s">
        <v>94</v>
      </c>
      <c r="I52" s="42" t="s">
        <v>94</v>
      </c>
      <c r="J52" s="27"/>
      <c r="K52" s="42" t="s">
        <v>94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0"/>
      <c r="AC52" s="10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</row>
    <row r="53" spans="1:120" x14ac:dyDescent="0.25">
      <c r="A53" s="26"/>
      <c r="B53" s="26"/>
      <c r="C53" s="11"/>
      <c r="D53" s="11"/>
      <c r="E53" s="11"/>
      <c r="F53" s="11"/>
      <c r="G53" s="11"/>
      <c r="H53" s="11"/>
      <c r="I53" s="11"/>
      <c r="J53" s="37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3"/>
      <c r="AC53" s="13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</row>
    <row r="54" spans="1:120" ht="15" customHeight="1" x14ac:dyDescent="0.25">
      <c r="A54" s="28" t="s">
        <v>61</v>
      </c>
      <c r="B54" s="29"/>
      <c r="C54" s="11"/>
      <c r="D54" s="11"/>
      <c r="E54" s="11"/>
      <c r="F54" s="11"/>
      <c r="G54" s="11"/>
      <c r="H54" s="11"/>
      <c r="I54" s="11"/>
      <c r="J54" s="43"/>
      <c r="K54" s="12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3"/>
      <c r="AC54" s="13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</row>
    <row r="55" spans="1:120" ht="15" customHeight="1" x14ac:dyDescent="0.25">
      <c r="A55" s="30" t="s">
        <v>11</v>
      </c>
      <c r="B55" s="31"/>
      <c r="C55" s="11"/>
      <c r="D55" s="11"/>
      <c r="E55" s="11"/>
      <c r="F55" s="11"/>
      <c r="G55" s="11"/>
      <c r="H55" s="11"/>
      <c r="I55" s="11"/>
      <c r="J55" s="44"/>
      <c r="K55" s="12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3"/>
      <c r="AC55" s="13"/>
    </row>
    <row r="56" spans="1:120" x14ac:dyDescent="0.25">
      <c r="A56" s="18" t="s">
        <v>18</v>
      </c>
      <c r="B56" s="27"/>
      <c r="C56" s="16">
        <v>4799637.6600000039</v>
      </c>
      <c r="D56" s="16">
        <v>222485.82999999996</v>
      </c>
      <c r="E56" s="16">
        <v>1619.62</v>
      </c>
      <c r="F56" s="16">
        <v>0</v>
      </c>
      <c r="G56" s="16">
        <v>1062341.2899999996</v>
      </c>
      <c r="H56" s="16">
        <v>937876.33</v>
      </c>
      <c r="I56" s="16">
        <f>SUM(C56:H56)</f>
        <v>7023960.7300000042</v>
      </c>
      <c r="J56" s="36">
        <v>1</v>
      </c>
      <c r="K56" s="32">
        <f t="shared" ref="K56" si="5">ROUND(+I56*J56,0)</f>
        <v>7023961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0"/>
      <c r="AC56" s="10"/>
    </row>
    <row r="57" spans="1:120" ht="16.5" x14ac:dyDescent="0.25">
      <c r="A57" s="19" t="s">
        <v>110</v>
      </c>
      <c r="B57" s="27"/>
      <c r="C57" s="41" t="s">
        <v>94</v>
      </c>
      <c r="D57" s="41" t="s">
        <v>94</v>
      </c>
      <c r="E57" s="41" t="s">
        <v>94</v>
      </c>
      <c r="F57" s="41" t="s">
        <v>94</v>
      </c>
      <c r="G57" s="41" t="s">
        <v>94</v>
      </c>
      <c r="H57" s="41" t="s">
        <v>94</v>
      </c>
      <c r="I57" s="42" t="s">
        <v>94</v>
      </c>
      <c r="J57" s="27"/>
      <c r="K57" s="42" t="s">
        <v>94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0"/>
      <c r="AC57" s="10"/>
    </row>
    <row r="58" spans="1:120" x14ac:dyDescent="0.25">
      <c r="A58" s="26"/>
      <c r="B58" s="26"/>
      <c r="C58" s="11"/>
      <c r="D58" s="11"/>
      <c r="E58" s="11"/>
      <c r="F58" s="11"/>
      <c r="G58" s="11"/>
      <c r="H58" s="11"/>
      <c r="I58" s="11"/>
      <c r="J58" s="37"/>
      <c r="K58" s="12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3"/>
      <c r="AC58" s="13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</row>
    <row r="59" spans="1:120" ht="15" customHeight="1" x14ac:dyDescent="0.25">
      <c r="A59" s="28" t="s">
        <v>62</v>
      </c>
      <c r="B59" s="29"/>
      <c r="C59" s="11"/>
      <c r="D59" s="11"/>
      <c r="E59" s="11"/>
      <c r="F59" s="11"/>
      <c r="G59" s="11"/>
      <c r="H59" s="11"/>
      <c r="I59" s="11"/>
      <c r="J59" s="43"/>
      <c r="K59" s="12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3"/>
      <c r="AC59" s="13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</row>
    <row r="60" spans="1:120" ht="15" customHeight="1" x14ac:dyDescent="0.25">
      <c r="A60" s="30" t="s">
        <v>11</v>
      </c>
      <c r="B60" s="31"/>
      <c r="C60" s="16"/>
      <c r="D60" s="16"/>
      <c r="E60" s="16"/>
      <c r="F60" s="16"/>
      <c r="G60" s="16"/>
      <c r="H60" s="16"/>
      <c r="I60" s="16"/>
      <c r="J60" s="44"/>
      <c r="K60" s="17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3"/>
      <c r="AC60" s="13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</row>
    <row r="61" spans="1:120" x14ac:dyDescent="0.25">
      <c r="A61" s="18" t="s">
        <v>18</v>
      </c>
      <c r="B61" s="27"/>
      <c r="C61" s="16">
        <v>21943684.819999948</v>
      </c>
      <c r="D61" s="16">
        <v>7464038.9699999997</v>
      </c>
      <c r="E61" s="16">
        <v>33854.519999999997</v>
      </c>
      <c r="F61" s="16">
        <v>0</v>
      </c>
      <c r="G61" s="16">
        <v>2982407.1599999978</v>
      </c>
      <c r="H61" s="16">
        <v>4811471.3299999991</v>
      </c>
      <c r="I61" s="16">
        <f>SUM(C61:H61)</f>
        <v>37235456.799999945</v>
      </c>
      <c r="J61" s="36">
        <v>1</v>
      </c>
      <c r="K61" s="32">
        <f t="shared" ref="K61" si="6">ROUND(+I61*J61,0)</f>
        <v>37235457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0"/>
      <c r="AC61" s="10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</row>
    <row r="62" spans="1:120" ht="16.5" x14ac:dyDescent="0.25">
      <c r="A62" s="19" t="s">
        <v>110</v>
      </c>
      <c r="B62" s="27"/>
      <c r="C62" s="41" t="s">
        <v>94</v>
      </c>
      <c r="D62" s="41" t="s">
        <v>94</v>
      </c>
      <c r="E62" s="41" t="s">
        <v>94</v>
      </c>
      <c r="F62" s="41" t="s">
        <v>94</v>
      </c>
      <c r="G62" s="41" t="s">
        <v>94</v>
      </c>
      <c r="H62" s="41" t="s">
        <v>94</v>
      </c>
      <c r="I62" s="42" t="s">
        <v>94</v>
      </c>
      <c r="J62" s="27"/>
      <c r="K62" s="42" t="s">
        <v>94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0"/>
      <c r="AC62" s="10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</row>
    <row r="63" spans="1:120" x14ac:dyDescent="0.25">
      <c r="A63" s="26"/>
      <c r="B63" s="26"/>
      <c r="C63" s="11"/>
      <c r="D63" s="11"/>
      <c r="E63" s="11"/>
      <c r="F63" s="11"/>
      <c r="G63" s="11"/>
      <c r="H63" s="11"/>
      <c r="I63" s="11"/>
      <c r="J63" s="37"/>
      <c r="K63" s="12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3"/>
      <c r="AC63" s="13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</row>
    <row r="64" spans="1:120" x14ac:dyDescent="0.25">
      <c r="A64" s="28" t="s">
        <v>14</v>
      </c>
      <c r="B64" s="29"/>
      <c r="C64" s="11"/>
      <c r="D64" s="11"/>
      <c r="E64" s="11"/>
      <c r="F64" s="11"/>
      <c r="G64" s="11"/>
      <c r="H64" s="11"/>
      <c r="I64" s="11"/>
      <c r="J64" s="43"/>
      <c r="K64" s="12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3"/>
      <c r="AC64" s="13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</row>
    <row r="65" spans="1:120" ht="15" customHeight="1" x14ac:dyDescent="0.25">
      <c r="A65" s="30" t="s">
        <v>11</v>
      </c>
      <c r="B65" s="31"/>
      <c r="C65" s="11"/>
      <c r="D65" s="11"/>
      <c r="E65" s="11"/>
      <c r="F65" s="11"/>
      <c r="G65" s="11"/>
      <c r="H65" s="11"/>
      <c r="I65" s="11"/>
      <c r="J65" s="44"/>
      <c r="K65" s="12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3"/>
      <c r="AC65" s="13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</row>
    <row r="66" spans="1:120" x14ac:dyDescent="0.25">
      <c r="A66" s="18" t="s">
        <v>18</v>
      </c>
      <c r="B66" s="27"/>
      <c r="C66" s="16">
        <v>16393661.890000036</v>
      </c>
      <c r="D66" s="16">
        <v>6134299.9699999923</v>
      </c>
      <c r="E66" s="16">
        <v>15766.03</v>
      </c>
      <c r="F66" s="16">
        <v>0</v>
      </c>
      <c r="G66" s="16">
        <v>2303168.9899999988</v>
      </c>
      <c r="H66" s="16">
        <v>3621101.6899999864</v>
      </c>
      <c r="I66" s="16">
        <f>SUM(C66:H66)</f>
        <v>28467998.570000015</v>
      </c>
      <c r="J66" s="36">
        <v>1</v>
      </c>
      <c r="K66" s="32">
        <f t="shared" ref="K66" si="7">ROUND(+I66*J66,0)</f>
        <v>28467999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0"/>
      <c r="AC66" s="10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</row>
    <row r="67" spans="1:120" ht="16.5" x14ac:dyDescent="0.25">
      <c r="A67" s="19" t="s">
        <v>110</v>
      </c>
      <c r="B67" s="27"/>
      <c r="C67" s="41" t="s">
        <v>94</v>
      </c>
      <c r="D67" s="41" t="s">
        <v>94</v>
      </c>
      <c r="E67" s="41" t="s">
        <v>94</v>
      </c>
      <c r="F67" s="41" t="s">
        <v>94</v>
      </c>
      <c r="G67" s="41" t="s">
        <v>94</v>
      </c>
      <c r="H67" s="41" t="s">
        <v>94</v>
      </c>
      <c r="I67" s="42" t="s">
        <v>94</v>
      </c>
      <c r="J67" s="27"/>
      <c r="K67" s="42" t="s">
        <v>94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0"/>
      <c r="AC67" s="10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</row>
    <row r="68" spans="1:120" x14ac:dyDescent="0.25">
      <c r="A68" s="26"/>
      <c r="B68" s="26"/>
      <c r="C68" s="11"/>
      <c r="D68" s="11"/>
      <c r="E68" s="11"/>
      <c r="F68" s="11"/>
      <c r="G68" s="11"/>
      <c r="H68" s="11"/>
      <c r="I68" s="11"/>
      <c r="J68" s="37"/>
      <c r="K68" s="12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3"/>
      <c r="AC68" s="13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</row>
    <row r="69" spans="1:120" ht="15" customHeight="1" x14ac:dyDescent="0.25">
      <c r="A69" s="28" t="s">
        <v>15</v>
      </c>
      <c r="B69" s="29"/>
      <c r="C69" s="11"/>
      <c r="D69" s="11"/>
      <c r="E69" s="11"/>
      <c r="F69" s="11"/>
      <c r="G69" s="11"/>
      <c r="H69" s="11"/>
      <c r="I69" s="11"/>
      <c r="J69" s="43"/>
      <c r="K69" s="12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3"/>
      <c r="AC69" s="13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</row>
    <row r="70" spans="1:120" ht="15" customHeight="1" x14ac:dyDescent="0.25">
      <c r="A70" s="30" t="s">
        <v>11</v>
      </c>
      <c r="B70" s="31"/>
      <c r="C70" s="11"/>
      <c r="D70" s="11"/>
      <c r="E70" s="11"/>
      <c r="F70" s="11"/>
      <c r="G70" s="11"/>
      <c r="H70" s="11"/>
      <c r="I70" s="11"/>
      <c r="J70" s="44"/>
      <c r="K70" s="12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3"/>
      <c r="AC70" s="13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</row>
    <row r="71" spans="1:120" x14ac:dyDescent="0.25">
      <c r="A71" s="18" t="s">
        <v>18</v>
      </c>
      <c r="B71" s="26"/>
      <c r="C71" s="16">
        <v>2852823.7800000007</v>
      </c>
      <c r="D71" s="16">
        <v>966880.08000000066</v>
      </c>
      <c r="E71" s="16">
        <v>18088.489999999998</v>
      </c>
      <c r="F71" s="16">
        <v>0</v>
      </c>
      <c r="G71" s="16">
        <v>359210.78000000014</v>
      </c>
      <c r="H71" s="16">
        <v>662911.78999999934</v>
      </c>
      <c r="I71" s="16">
        <f>SUM(C71:H71)</f>
        <v>4859914.9200000009</v>
      </c>
      <c r="J71" s="36">
        <v>1</v>
      </c>
      <c r="K71" s="32">
        <f t="shared" ref="K71" si="8">ROUND(+I71*J71,0)</f>
        <v>4859915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0"/>
      <c r="AC71" s="10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</row>
    <row r="72" spans="1:120" ht="16.5" x14ac:dyDescent="0.25">
      <c r="A72" s="19" t="s">
        <v>110</v>
      </c>
      <c r="B72" s="26"/>
      <c r="C72" s="41" t="s">
        <v>94</v>
      </c>
      <c r="D72" s="41" t="s">
        <v>94</v>
      </c>
      <c r="E72" s="41" t="s">
        <v>94</v>
      </c>
      <c r="F72" s="41" t="s">
        <v>94</v>
      </c>
      <c r="G72" s="41" t="s">
        <v>94</v>
      </c>
      <c r="H72" s="41" t="s">
        <v>94</v>
      </c>
      <c r="I72" s="42" t="s">
        <v>94</v>
      </c>
      <c r="J72" s="27"/>
      <c r="K72" s="42" t="s">
        <v>94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0"/>
      <c r="AC72" s="10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</row>
    <row r="73" spans="1:120" x14ac:dyDescent="0.25">
      <c r="A73" s="59"/>
      <c r="B73" s="26"/>
      <c r="C73" s="11"/>
      <c r="D73" s="11"/>
      <c r="E73" s="11"/>
      <c r="F73" s="11"/>
      <c r="G73" s="11"/>
      <c r="H73" s="11"/>
      <c r="I73" s="11"/>
      <c r="J73" s="37"/>
      <c r="K73" s="12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3"/>
      <c r="AC73" s="13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</row>
    <row r="74" spans="1:120" x14ac:dyDescent="0.25">
      <c r="A74" s="26"/>
      <c r="B74" s="26"/>
      <c r="C74" s="11"/>
      <c r="D74" s="11"/>
      <c r="E74" s="11"/>
      <c r="F74" s="11"/>
      <c r="G74" s="11"/>
      <c r="H74" s="11"/>
      <c r="I74" s="11"/>
      <c r="J74" s="37"/>
      <c r="K74" s="12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3"/>
      <c r="AC74" s="13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</row>
    <row r="75" spans="1:120" x14ac:dyDescent="0.25">
      <c r="A75" s="63" t="s">
        <v>19</v>
      </c>
      <c r="B75" s="64"/>
      <c r="C75" s="11"/>
      <c r="D75" s="11"/>
      <c r="E75" s="11"/>
      <c r="F75" s="11"/>
      <c r="G75" s="11"/>
      <c r="H75" s="11"/>
      <c r="I75" s="11"/>
      <c r="J75" s="60"/>
      <c r="K75" s="12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3"/>
      <c r="AC75" s="13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</row>
    <row r="76" spans="1:120" x14ac:dyDescent="0.25">
      <c r="A76" s="18" t="s">
        <v>20</v>
      </c>
      <c r="C76" s="10">
        <f>C71+C66+C61+C56+C51+C46+C41+C36</f>
        <v>63980484.669999987</v>
      </c>
      <c r="D76" s="10">
        <f t="shared" ref="D76:I76" si="9">D71+D66+D61+D56+D51+D46+D41+D36</f>
        <v>16337565.799999991</v>
      </c>
      <c r="E76" s="10">
        <f t="shared" si="9"/>
        <v>124135.80999999998</v>
      </c>
      <c r="F76" s="10">
        <f t="shared" si="9"/>
        <v>0</v>
      </c>
      <c r="G76" s="10">
        <f t="shared" si="9"/>
        <v>35304992.739999995</v>
      </c>
      <c r="H76" s="10">
        <f t="shared" si="9"/>
        <v>13973822.529999986</v>
      </c>
      <c r="I76" s="10">
        <f t="shared" si="9"/>
        <v>129721001.54999998</v>
      </c>
      <c r="K76" s="10">
        <f>K71+K66+K61+K56+K51+K46+K41+K36</f>
        <v>96813756.310000002</v>
      </c>
      <c r="L76" s="10">
        <v>5335457</v>
      </c>
      <c r="M76" s="10">
        <v>1684185.5299999814</v>
      </c>
      <c r="N76" s="10">
        <v>168360</v>
      </c>
      <c r="O76" s="10">
        <v>147490.52000000697</v>
      </c>
      <c r="P76" s="10">
        <v>0</v>
      </c>
      <c r="Q76" s="10">
        <v>69844.359999999811</v>
      </c>
      <c r="R76" s="10">
        <v>145267</v>
      </c>
      <c r="S76" s="10">
        <v>413634.49999996886</v>
      </c>
      <c r="T76" s="10">
        <v>0</v>
      </c>
      <c r="U76" s="10">
        <v>0</v>
      </c>
      <c r="V76" s="10">
        <v>2128446</v>
      </c>
      <c r="W76" s="10">
        <v>5716193.3600000134</v>
      </c>
      <c r="X76" s="10">
        <v>2491308</v>
      </c>
      <c r="Y76" s="10">
        <v>0</v>
      </c>
      <c r="Z76" s="10">
        <v>15483</v>
      </c>
      <c r="AA76" s="10">
        <v>211424.13000000021</v>
      </c>
      <c r="AB76" s="10">
        <f>+K76+L76+N76+P76+R76+T76+V76+X76+Z76</f>
        <v>107098077.31</v>
      </c>
      <c r="AC76" s="10">
        <f>M76+O76+Q76+S76+U76+W76+Y76+AA76</f>
        <v>8242772.3999999706</v>
      </c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</row>
    <row r="77" spans="1:120" ht="16.5" x14ac:dyDescent="0.25">
      <c r="A77" s="19" t="s">
        <v>111</v>
      </c>
      <c r="B77" s="26"/>
      <c r="C77" s="41" t="s">
        <v>94</v>
      </c>
      <c r="D77" s="41" t="s">
        <v>94</v>
      </c>
      <c r="E77" s="41" t="s">
        <v>94</v>
      </c>
      <c r="F77" s="41" t="s">
        <v>94</v>
      </c>
      <c r="G77" s="41" t="s">
        <v>94</v>
      </c>
      <c r="H77" s="41" t="s">
        <v>94</v>
      </c>
      <c r="I77" s="42" t="s">
        <v>94</v>
      </c>
      <c r="J77" s="37"/>
      <c r="K77" s="42" t="s">
        <v>94</v>
      </c>
      <c r="L77" s="41" t="s">
        <v>94</v>
      </c>
      <c r="M77" s="41" t="s">
        <v>94</v>
      </c>
      <c r="N77" s="41" t="s">
        <v>94</v>
      </c>
      <c r="O77" s="41" t="s">
        <v>94</v>
      </c>
      <c r="P77" s="41" t="s">
        <v>94</v>
      </c>
      <c r="Q77" s="41" t="s">
        <v>94</v>
      </c>
      <c r="R77" s="41" t="s">
        <v>94</v>
      </c>
      <c r="S77" s="41" t="s">
        <v>94</v>
      </c>
      <c r="T77" s="41" t="s">
        <v>94</v>
      </c>
      <c r="U77" s="41" t="s">
        <v>94</v>
      </c>
      <c r="V77" s="41" t="s">
        <v>94</v>
      </c>
      <c r="W77" s="41" t="s">
        <v>94</v>
      </c>
      <c r="X77" s="41" t="s">
        <v>94</v>
      </c>
      <c r="Y77" s="41" t="s">
        <v>94</v>
      </c>
      <c r="Z77" s="41" t="s">
        <v>94</v>
      </c>
      <c r="AA77" s="41" t="s">
        <v>94</v>
      </c>
      <c r="AB77" s="41" t="s">
        <v>94</v>
      </c>
      <c r="AC77" s="41" t="s">
        <v>94</v>
      </c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</row>
    <row r="79" spans="1:120" ht="17.25" x14ac:dyDescent="0.25">
      <c r="A79" s="2" t="s">
        <v>98</v>
      </c>
      <c r="Z79" s="22"/>
    </row>
    <row r="80" spans="1:120" ht="17.25" x14ac:dyDescent="0.25">
      <c r="A80" s="2" t="s">
        <v>95</v>
      </c>
      <c r="Y80" s="22"/>
      <c r="Z80" s="22"/>
      <c r="AB80" s="22"/>
    </row>
    <row r="81" spans="1:28" ht="17.25" x14ac:dyDescent="0.25">
      <c r="A81" s="2" t="s">
        <v>96</v>
      </c>
    </row>
    <row r="82" spans="1:28" ht="17.25" x14ac:dyDescent="0.25">
      <c r="A82" s="2" t="s">
        <v>97</v>
      </c>
      <c r="AB82" s="22"/>
    </row>
    <row r="83" spans="1:28" ht="17.25" x14ac:dyDescent="0.25">
      <c r="A83" s="62" t="s">
        <v>112</v>
      </c>
      <c r="Z83" s="22"/>
    </row>
  </sheetData>
  <mergeCells count="11">
    <mergeCell ref="J5:J6"/>
    <mergeCell ref="K5:K6"/>
    <mergeCell ref="L5:M5"/>
    <mergeCell ref="N5:O5"/>
    <mergeCell ref="P5:Q5"/>
    <mergeCell ref="AB5:AC5"/>
    <mergeCell ref="R5:S5"/>
    <mergeCell ref="T5:U5"/>
    <mergeCell ref="V5:W5"/>
    <mergeCell ref="X5:Y5"/>
    <mergeCell ref="Z5:AA5"/>
  </mergeCells>
  <printOptions horizontalCentered="1"/>
  <pageMargins left="0.18" right="0.18" top="0.35" bottom="0.35" header="0" footer="0"/>
  <pageSetup scale="52" fitToWidth="2" fitToHeight="2" orientation="landscape" r:id="rId1"/>
  <headerFooter>
    <oddFooter>&amp;C&amp;P</oddFooter>
  </headerFooter>
  <rowBreaks count="1" manualBreakCount="1">
    <brk id="38" max="28" man="1"/>
  </rowBreaks>
  <colBreaks count="1" manualBreakCount="1">
    <brk id="13" max="8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78"/>
  <sheetViews>
    <sheetView zoomScale="85" zoomScaleNormal="85" workbookViewId="0">
      <pane xSplit="2" ySplit="6" topLeftCell="C7" activePane="bottomRight" state="frozen"/>
      <selection pane="topRight"/>
      <selection pane="bottomLeft"/>
      <selection pane="bottomRight" activeCell="M19" sqref="M19"/>
    </sheetView>
  </sheetViews>
  <sheetFormatPr defaultColWidth="9.140625" defaultRowHeight="15" customHeight="1" x14ac:dyDescent="0.25"/>
  <cols>
    <col min="1" max="1" width="29.28515625" style="2" customWidth="1"/>
    <col min="2" max="2" width="31.42578125" style="2" customWidth="1"/>
    <col min="3" max="3" width="14" style="2" bestFit="1" customWidth="1"/>
    <col min="4" max="4" width="12.7109375" style="2" bestFit="1" customWidth="1"/>
    <col min="5" max="5" width="9.85546875" style="2" bestFit="1" customWidth="1"/>
    <col min="6" max="6" width="8" style="2" customWidth="1"/>
    <col min="7" max="7" width="14" style="2" bestFit="1" customWidth="1"/>
    <col min="8" max="8" width="12.7109375" style="2" bestFit="1" customWidth="1"/>
    <col min="9" max="9" width="14.28515625" style="2" bestFit="1" customWidth="1"/>
    <col min="10" max="10" width="9.42578125" style="33" bestFit="1" customWidth="1"/>
    <col min="11" max="11" width="14" style="2" customWidth="1"/>
    <col min="12" max="13" width="12.7109375" style="2" bestFit="1" customWidth="1"/>
    <col min="14" max="14" width="11" style="2" bestFit="1" customWidth="1"/>
    <col min="15" max="15" width="9.7109375" style="2" customWidth="1"/>
    <col min="16" max="16" width="6.5703125" style="2" bestFit="1" customWidth="1"/>
    <col min="17" max="17" width="9.85546875" style="2" bestFit="1" customWidth="1"/>
    <col min="18" max="19" width="11" style="2" bestFit="1" customWidth="1"/>
    <col min="20" max="21" width="6.5703125" style="2" bestFit="1" customWidth="1"/>
    <col min="22" max="24" width="12.7109375" style="2" bestFit="1" customWidth="1"/>
    <col min="25" max="25" width="9.28515625" style="2" customWidth="1"/>
    <col min="26" max="26" width="9.85546875" style="2" bestFit="1" customWidth="1"/>
    <col min="27" max="27" width="11.5703125" style="2" customWidth="1"/>
    <col min="28" max="28" width="15.140625" style="2" bestFit="1" customWidth="1"/>
    <col min="29" max="29" width="12.85546875" style="2" bestFit="1" customWidth="1"/>
    <col min="30" max="30" width="2.28515625" style="2" customWidth="1"/>
    <col min="31" max="16384" width="9.140625" style="2"/>
  </cols>
  <sheetData>
    <row r="1" spans="1:120" ht="18.75" x14ac:dyDescent="0.25">
      <c r="A1" s="65" t="s">
        <v>26</v>
      </c>
    </row>
    <row r="2" spans="1:120" ht="15" customHeight="1" x14ac:dyDescent="0.25">
      <c r="A2" s="3" t="s">
        <v>24</v>
      </c>
    </row>
    <row r="3" spans="1:120" ht="15" customHeight="1" x14ac:dyDescent="0.25">
      <c r="A3" s="3" t="s">
        <v>7</v>
      </c>
      <c r="D3" s="4" t="s">
        <v>16</v>
      </c>
      <c r="E3" s="5">
        <v>2013</v>
      </c>
    </row>
    <row r="4" spans="1:120" ht="15" customHeight="1" x14ac:dyDescent="0.25">
      <c r="B4" s="6"/>
      <c r="C4" s="7"/>
      <c r="D4" s="7"/>
      <c r="E4" s="7"/>
      <c r="F4" s="7"/>
      <c r="G4" s="7"/>
      <c r="H4" s="7"/>
      <c r="I4" s="7"/>
      <c r="J4" s="3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s="49" customFormat="1" ht="48" customHeight="1" x14ac:dyDescent="0.25">
      <c r="A5" s="66" t="s">
        <v>8</v>
      </c>
      <c r="B5" s="66" t="s">
        <v>0</v>
      </c>
      <c r="C5" s="66" t="s">
        <v>1</v>
      </c>
      <c r="D5" s="66" t="s">
        <v>2</v>
      </c>
      <c r="E5" s="66" t="s">
        <v>82</v>
      </c>
      <c r="F5" s="66" t="s">
        <v>3</v>
      </c>
      <c r="G5" s="66" t="s">
        <v>27</v>
      </c>
      <c r="H5" s="66" t="s">
        <v>4</v>
      </c>
      <c r="I5" s="61" t="s">
        <v>5</v>
      </c>
      <c r="J5" s="66" t="s">
        <v>99</v>
      </c>
      <c r="K5" s="66" t="s">
        <v>90</v>
      </c>
      <c r="L5" s="72" t="s">
        <v>101</v>
      </c>
      <c r="M5" s="73"/>
      <c r="N5" s="72" t="s">
        <v>102</v>
      </c>
      <c r="O5" s="73"/>
      <c r="P5" s="72" t="s">
        <v>103</v>
      </c>
      <c r="Q5" s="73"/>
      <c r="R5" s="72" t="s">
        <v>104</v>
      </c>
      <c r="S5" s="73"/>
      <c r="T5" s="72" t="s">
        <v>105</v>
      </c>
      <c r="U5" s="73"/>
      <c r="V5" s="72" t="s">
        <v>106</v>
      </c>
      <c r="W5" s="73"/>
      <c r="X5" s="72" t="s">
        <v>107</v>
      </c>
      <c r="Y5" s="73"/>
      <c r="Z5" s="72" t="s">
        <v>108</v>
      </c>
      <c r="AA5" s="74"/>
      <c r="AB5" s="72" t="s">
        <v>109</v>
      </c>
      <c r="AC5" s="7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s="49" customFormat="1" ht="18.75" customHeight="1" x14ac:dyDescent="0.25">
      <c r="A6" s="67"/>
      <c r="B6" s="67"/>
      <c r="C6" s="67"/>
      <c r="D6" s="67"/>
      <c r="E6" s="67"/>
      <c r="F6" s="67"/>
      <c r="G6" s="67"/>
      <c r="H6" s="67"/>
      <c r="I6" s="55"/>
      <c r="J6" s="67"/>
      <c r="K6" s="67"/>
      <c r="L6" s="50" t="s">
        <v>25</v>
      </c>
      <c r="M6" s="51" t="s">
        <v>6</v>
      </c>
      <c r="N6" s="51" t="str">
        <f>L6</f>
        <v>KPCO</v>
      </c>
      <c r="O6" s="51" t="s">
        <v>6</v>
      </c>
      <c r="P6" s="51" t="str">
        <f>+$L$6</f>
        <v>KPCO</v>
      </c>
      <c r="Q6" s="51" t="s">
        <v>6</v>
      </c>
      <c r="R6" s="51" t="str">
        <f>+$L$6</f>
        <v>KPCO</v>
      </c>
      <c r="S6" s="51" t="s">
        <v>6</v>
      </c>
      <c r="T6" s="51" t="str">
        <f>+$L$6</f>
        <v>KPCO</v>
      </c>
      <c r="U6" s="51" t="s">
        <v>83</v>
      </c>
      <c r="V6" s="51" t="str">
        <f>+$L$6</f>
        <v>KPCO</v>
      </c>
      <c r="W6" s="51" t="s">
        <v>6</v>
      </c>
      <c r="X6" s="51" t="str">
        <f>+$L$6</f>
        <v>KPCO</v>
      </c>
      <c r="Y6" s="51" t="s">
        <v>6</v>
      </c>
      <c r="Z6" s="51" t="str">
        <f>+$L$6</f>
        <v>KPCO</v>
      </c>
      <c r="AA6" s="51" t="s">
        <v>6</v>
      </c>
      <c r="AB6" s="51" t="str">
        <f>+$L$6</f>
        <v>KPCO</v>
      </c>
      <c r="AC6" s="51" t="s">
        <v>6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ht="15" customHeight="1" x14ac:dyDescent="0.25">
      <c r="A7" s="1"/>
      <c r="B7" s="1"/>
      <c r="C7" s="8"/>
      <c r="D7" s="8"/>
      <c r="E7" s="8"/>
      <c r="F7" s="8"/>
      <c r="G7" s="8"/>
      <c r="H7" s="8"/>
      <c r="I7" s="8"/>
      <c r="J7" s="38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0"/>
      <c r="AC7" s="10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</row>
    <row r="8" spans="1:120" ht="15" customHeight="1" x14ac:dyDescent="0.25">
      <c r="A8" s="81" t="s">
        <v>92</v>
      </c>
      <c r="B8" s="82"/>
      <c r="C8" s="11"/>
      <c r="D8" s="11"/>
      <c r="E8" s="11"/>
      <c r="F8" s="11"/>
      <c r="G8" s="11"/>
      <c r="H8" s="11"/>
      <c r="I8" s="11"/>
      <c r="J8" s="46"/>
      <c r="K8" s="1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3"/>
      <c r="AC8" s="1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</row>
    <row r="9" spans="1:120" ht="15" customHeight="1" x14ac:dyDescent="0.25">
      <c r="A9" s="79" t="s">
        <v>9</v>
      </c>
      <c r="B9" s="80"/>
      <c r="C9" s="11"/>
      <c r="D9" s="11"/>
      <c r="E9" s="11"/>
      <c r="F9" s="11"/>
      <c r="G9" s="11"/>
      <c r="H9" s="11"/>
      <c r="I9" s="11"/>
      <c r="J9" s="45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3"/>
      <c r="AC9" s="1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</row>
    <row r="10" spans="1:120" ht="15" customHeight="1" x14ac:dyDescent="0.25">
      <c r="A10" s="14" t="s">
        <v>28</v>
      </c>
      <c r="B10" s="15" t="s">
        <v>29</v>
      </c>
      <c r="C10" s="16">
        <v>1054615.5099999998</v>
      </c>
      <c r="D10" s="16">
        <v>0</v>
      </c>
      <c r="E10" s="16">
        <v>0</v>
      </c>
      <c r="F10" s="16">
        <v>0</v>
      </c>
      <c r="G10" s="16">
        <v>4620232.97</v>
      </c>
      <c r="H10" s="16">
        <v>170779.76</v>
      </c>
      <c r="I10" s="16">
        <f>SUM(C10:H10)</f>
        <v>5845628.2399999993</v>
      </c>
      <c r="J10" s="36">
        <v>2.87E-2</v>
      </c>
      <c r="K10" s="32">
        <f>ROUND(+I10*J10,0)</f>
        <v>167770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3"/>
      <c r="AC10" s="13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</row>
    <row r="11" spans="1:120" ht="15" customHeight="1" x14ac:dyDescent="0.25">
      <c r="A11" s="14" t="s">
        <v>30</v>
      </c>
      <c r="B11" s="15" t="s">
        <v>31</v>
      </c>
      <c r="C11" s="16">
        <v>421192.18</v>
      </c>
      <c r="D11" s="16">
        <v>0</v>
      </c>
      <c r="E11" s="16">
        <v>0</v>
      </c>
      <c r="F11" s="16">
        <v>0</v>
      </c>
      <c r="G11" s="16">
        <v>0</v>
      </c>
      <c r="H11" s="16">
        <v>80738.459999999992</v>
      </c>
      <c r="I11" s="16">
        <f t="shared" ref="I11:I17" si="0">SUM(C11:H11)</f>
        <v>501930.64</v>
      </c>
      <c r="J11" s="36">
        <v>3.0300000000000001E-2</v>
      </c>
      <c r="K11" s="32">
        <f t="shared" ref="K11:K17" si="1">ROUND(+I11*J11,0)</f>
        <v>15208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</row>
    <row r="12" spans="1:120" ht="15" customHeight="1" x14ac:dyDescent="0.25">
      <c r="A12" s="14" t="s">
        <v>32</v>
      </c>
      <c r="B12" s="15" t="s">
        <v>33</v>
      </c>
      <c r="C12" s="16">
        <v>572831.6</v>
      </c>
      <c r="D12" s="16">
        <v>0</v>
      </c>
      <c r="E12" s="16">
        <v>0</v>
      </c>
      <c r="F12" s="16">
        <v>0</v>
      </c>
      <c r="G12" s="16">
        <v>3863158.0700000003</v>
      </c>
      <c r="H12" s="16">
        <v>110824.05999999998</v>
      </c>
      <c r="I12" s="16">
        <f t="shared" si="0"/>
        <v>4546813.7299999995</v>
      </c>
      <c r="J12" s="36">
        <v>2.6700000000000002E-2</v>
      </c>
      <c r="K12" s="32">
        <f t="shared" si="1"/>
        <v>121400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3"/>
      <c r="AC12" s="1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</row>
    <row r="13" spans="1:120" ht="15" customHeight="1" x14ac:dyDescent="0.25">
      <c r="A13" s="14" t="s">
        <v>34</v>
      </c>
      <c r="B13" s="15" t="s">
        <v>31</v>
      </c>
      <c r="C13" s="84"/>
      <c r="D13" s="84"/>
      <c r="E13" s="84"/>
      <c r="F13" s="84"/>
      <c r="G13" s="84"/>
      <c r="H13" s="84"/>
      <c r="I13" s="84"/>
      <c r="J13" s="36">
        <v>2.0199999999999999E-2</v>
      </c>
      <c r="K13" s="8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  <c r="AC13" s="1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</row>
    <row r="14" spans="1:120" ht="15" customHeight="1" x14ac:dyDescent="0.25">
      <c r="A14" s="14" t="s">
        <v>35</v>
      </c>
      <c r="B14" s="15" t="s">
        <v>31</v>
      </c>
      <c r="C14" s="16">
        <v>583264.29999999993</v>
      </c>
      <c r="D14" s="16">
        <v>0</v>
      </c>
      <c r="E14" s="16">
        <v>0</v>
      </c>
      <c r="F14" s="16">
        <v>0</v>
      </c>
      <c r="G14" s="16">
        <v>3933312.96</v>
      </c>
      <c r="H14" s="16">
        <v>107743.82999999999</v>
      </c>
      <c r="I14" s="16">
        <f t="shared" si="0"/>
        <v>4624321.09</v>
      </c>
      <c r="J14" s="36">
        <v>3.6999999999999998E-2</v>
      </c>
      <c r="K14" s="32">
        <f t="shared" si="1"/>
        <v>171100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3"/>
      <c r="AC14" s="1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</row>
    <row r="15" spans="1:120" ht="15" customHeight="1" x14ac:dyDescent="0.25">
      <c r="A15" s="14" t="s">
        <v>36</v>
      </c>
      <c r="B15" s="15" t="s">
        <v>31</v>
      </c>
      <c r="C15" s="84"/>
      <c r="D15" s="84"/>
      <c r="E15" s="84"/>
      <c r="F15" s="84"/>
      <c r="G15" s="84"/>
      <c r="H15" s="84"/>
      <c r="I15" s="84"/>
      <c r="J15" s="36">
        <v>3.0800000000000001E-2</v>
      </c>
      <c r="K15" s="8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3"/>
      <c r="AC15" s="1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</row>
    <row r="16" spans="1:120" ht="15" customHeight="1" x14ac:dyDescent="0.25">
      <c r="A16" s="14" t="s">
        <v>37</v>
      </c>
      <c r="B16" s="15" t="s">
        <v>31</v>
      </c>
      <c r="C16" s="84"/>
      <c r="D16" s="84"/>
      <c r="E16" s="84"/>
      <c r="F16" s="84"/>
      <c r="G16" s="84"/>
      <c r="H16" s="84"/>
      <c r="I16" s="84"/>
      <c r="J16" s="36">
        <v>3.1800000000000002E-2</v>
      </c>
      <c r="K16" s="8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3"/>
      <c r="AC16" s="1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</row>
    <row r="17" spans="1:120" ht="15" customHeight="1" x14ac:dyDescent="0.25">
      <c r="A17" s="14" t="s">
        <v>38</v>
      </c>
      <c r="B17" s="15" t="s">
        <v>39</v>
      </c>
      <c r="C17" s="16">
        <v>496983.30999999994</v>
      </c>
      <c r="D17" s="16">
        <v>0</v>
      </c>
      <c r="E17" s="16">
        <v>0</v>
      </c>
      <c r="F17" s="16">
        <v>0</v>
      </c>
      <c r="G17" s="16">
        <v>701354.96</v>
      </c>
      <c r="H17" s="16">
        <v>62664.700000000004</v>
      </c>
      <c r="I17" s="16">
        <f t="shared" si="0"/>
        <v>1261002.97</v>
      </c>
      <c r="J17" s="36">
        <v>4.0599999999999997E-2</v>
      </c>
      <c r="K17" s="32">
        <f t="shared" si="1"/>
        <v>51197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3"/>
      <c r="AC17" s="1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</row>
    <row r="18" spans="1:120" ht="15" customHeight="1" x14ac:dyDescent="0.25">
      <c r="A18" s="19" t="s">
        <v>40</v>
      </c>
      <c r="B18" s="21" t="s">
        <v>41</v>
      </c>
      <c r="C18" s="84"/>
      <c r="D18" s="84"/>
      <c r="E18" s="84"/>
      <c r="F18" s="84"/>
      <c r="G18" s="84"/>
      <c r="H18" s="84"/>
      <c r="I18" s="84"/>
      <c r="J18" s="36">
        <v>5.9999999999999995E-4</v>
      </c>
      <c r="K18" s="8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0"/>
      <c r="AC18" s="10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</row>
    <row r="19" spans="1:120" ht="15" customHeight="1" x14ac:dyDescent="0.25">
      <c r="A19" s="19" t="s">
        <v>42</v>
      </c>
      <c r="B19" s="21" t="s">
        <v>41</v>
      </c>
      <c r="C19" s="84"/>
      <c r="D19" s="84"/>
      <c r="E19" s="84"/>
      <c r="F19" s="84"/>
      <c r="G19" s="84"/>
      <c r="H19" s="84"/>
      <c r="I19" s="84"/>
      <c r="J19" s="36">
        <v>1.29E-2</v>
      </c>
      <c r="K19" s="8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0"/>
      <c r="AC19" s="10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</row>
    <row r="20" spans="1:120" ht="15" customHeight="1" x14ac:dyDescent="0.25">
      <c r="A20" s="19" t="s">
        <v>43</v>
      </c>
      <c r="B20" s="21" t="s">
        <v>44</v>
      </c>
      <c r="C20" s="84"/>
      <c r="D20" s="84"/>
      <c r="E20" s="84"/>
      <c r="F20" s="84"/>
      <c r="G20" s="84"/>
      <c r="H20" s="84"/>
      <c r="I20" s="84"/>
      <c r="J20" s="36">
        <v>3.0499999999999999E-2</v>
      </c>
      <c r="K20" s="8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0"/>
      <c r="AC20" s="10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</row>
    <row r="21" spans="1:120" ht="15" customHeight="1" x14ac:dyDescent="0.25">
      <c r="A21" s="19" t="s">
        <v>45</v>
      </c>
      <c r="B21" s="21" t="s">
        <v>46</v>
      </c>
      <c r="C21" s="84"/>
      <c r="D21" s="84"/>
      <c r="E21" s="84"/>
      <c r="F21" s="84"/>
      <c r="G21" s="84"/>
      <c r="H21" s="84"/>
      <c r="I21" s="84"/>
      <c r="J21" s="36">
        <v>2.5700000000000001E-2</v>
      </c>
      <c r="K21" s="8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0"/>
      <c r="AC21" s="10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</row>
    <row r="22" spans="1:120" ht="15" customHeight="1" x14ac:dyDescent="0.25">
      <c r="A22" s="19" t="s">
        <v>47</v>
      </c>
      <c r="B22" s="21" t="s">
        <v>48</v>
      </c>
      <c r="C22" s="84"/>
      <c r="D22" s="84"/>
      <c r="E22" s="84"/>
      <c r="F22" s="84"/>
      <c r="G22" s="84"/>
      <c r="H22" s="84"/>
      <c r="I22" s="84"/>
      <c r="J22" s="36">
        <v>2.8799999999999999E-2</v>
      </c>
      <c r="K22" s="8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0"/>
      <c r="AC22" s="10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</row>
    <row r="23" spans="1:120" ht="15" customHeight="1" x14ac:dyDescent="0.25">
      <c r="A23" s="19" t="s">
        <v>49</v>
      </c>
      <c r="B23" s="21" t="s">
        <v>50</v>
      </c>
      <c r="C23" s="84"/>
      <c r="D23" s="84"/>
      <c r="E23" s="84"/>
      <c r="F23" s="84"/>
      <c r="G23" s="84"/>
      <c r="H23" s="84"/>
      <c r="I23" s="84"/>
      <c r="J23" s="36">
        <v>3.0499999999999999E-2</v>
      </c>
      <c r="K23" s="8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0"/>
      <c r="AC23" s="10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</row>
    <row r="24" spans="1:120" ht="15" customHeight="1" x14ac:dyDescent="0.25">
      <c r="A24" s="19" t="s">
        <v>51</v>
      </c>
      <c r="B24" s="21" t="s">
        <v>52</v>
      </c>
      <c r="C24" s="84"/>
      <c r="D24" s="84"/>
      <c r="E24" s="84"/>
      <c r="F24" s="84"/>
      <c r="G24" s="84"/>
      <c r="H24" s="84"/>
      <c r="I24" s="84"/>
      <c r="J24" s="36">
        <v>3.1699999999999999E-2</v>
      </c>
      <c r="K24" s="8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0"/>
      <c r="AC24" s="10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</row>
    <row r="25" spans="1:120" ht="15" customHeight="1" x14ac:dyDescent="0.25">
      <c r="A25" s="19" t="s">
        <v>53</v>
      </c>
      <c r="B25" s="21" t="s">
        <v>41</v>
      </c>
      <c r="C25" s="84"/>
      <c r="D25" s="84"/>
      <c r="E25" s="84"/>
      <c r="F25" s="84"/>
      <c r="G25" s="84"/>
      <c r="H25" s="84"/>
      <c r="I25" s="84"/>
      <c r="J25" s="36">
        <v>2.41E-2</v>
      </c>
      <c r="K25" s="8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0"/>
      <c r="AC25" s="10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</row>
    <row r="26" spans="1:120" ht="15" customHeight="1" x14ac:dyDescent="0.25">
      <c r="A26" s="19" t="s">
        <v>54</v>
      </c>
      <c r="B26" s="21" t="s">
        <v>55</v>
      </c>
      <c r="C26" s="84"/>
      <c r="D26" s="84"/>
      <c r="E26" s="84"/>
      <c r="F26" s="84"/>
      <c r="G26" s="84"/>
      <c r="H26" s="84"/>
      <c r="I26" s="84"/>
      <c r="J26" s="36">
        <v>1</v>
      </c>
      <c r="K26" s="8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</row>
    <row r="27" spans="1:120" ht="15" customHeight="1" x14ac:dyDescent="0.25">
      <c r="A27" s="19" t="s">
        <v>56</v>
      </c>
      <c r="B27" s="21" t="s">
        <v>50</v>
      </c>
      <c r="C27" s="84"/>
      <c r="D27" s="84"/>
      <c r="E27" s="84"/>
      <c r="F27" s="84"/>
      <c r="G27" s="84"/>
      <c r="H27" s="84"/>
      <c r="I27" s="84"/>
      <c r="J27" s="36">
        <v>1.0800000000000001E-2</v>
      </c>
      <c r="K27" s="8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</row>
    <row r="28" spans="1:120" ht="15" customHeight="1" x14ac:dyDescent="0.25">
      <c r="A28" s="19" t="s">
        <v>57</v>
      </c>
      <c r="B28" s="21" t="s">
        <v>84</v>
      </c>
      <c r="C28" s="84"/>
      <c r="D28" s="84"/>
      <c r="E28" s="84"/>
      <c r="F28" s="84"/>
      <c r="G28" s="84"/>
      <c r="H28" s="84"/>
      <c r="I28" s="84"/>
      <c r="J28" s="36">
        <v>2.4400000000000002E-2</v>
      </c>
      <c r="K28" s="8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</row>
    <row r="29" spans="1:120" ht="15" customHeight="1" x14ac:dyDescent="0.25">
      <c r="A29" s="19" t="s">
        <v>59</v>
      </c>
      <c r="B29" s="21" t="s">
        <v>41</v>
      </c>
      <c r="C29" s="84"/>
      <c r="D29" s="84"/>
      <c r="E29" s="84"/>
      <c r="F29" s="84"/>
      <c r="G29" s="84"/>
      <c r="H29" s="84"/>
      <c r="I29" s="84"/>
      <c r="J29" s="36">
        <v>2.5700000000000001E-2</v>
      </c>
      <c r="K29" s="8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</row>
    <row r="30" spans="1:120" ht="15" customHeight="1" x14ac:dyDescent="0.25">
      <c r="A30" s="19" t="s">
        <v>60</v>
      </c>
      <c r="B30" s="1" t="s">
        <v>85</v>
      </c>
      <c r="C30" s="84"/>
      <c r="D30" s="84"/>
      <c r="E30" s="84"/>
      <c r="F30" s="84"/>
      <c r="G30" s="84"/>
      <c r="H30" s="84"/>
      <c r="I30" s="84"/>
      <c r="J30" s="36">
        <v>2.8299999999999999E-2</v>
      </c>
      <c r="K30" s="8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3"/>
      <c r="AC30" s="1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</row>
    <row r="31" spans="1:120" ht="15" customHeight="1" x14ac:dyDescent="0.25">
      <c r="A31" s="18" t="s">
        <v>91</v>
      </c>
      <c r="B31" s="1"/>
      <c r="C31" s="16">
        <v>6975917.2799999984</v>
      </c>
      <c r="D31" s="16">
        <v>0</v>
      </c>
      <c r="E31" s="16">
        <v>0</v>
      </c>
      <c r="F31" s="16">
        <v>0</v>
      </c>
      <c r="G31" s="16">
        <v>22756619.310000002</v>
      </c>
      <c r="H31" s="16">
        <v>1242428.6599999997</v>
      </c>
      <c r="I31" s="16">
        <v>30974965.25</v>
      </c>
      <c r="J31" s="40"/>
      <c r="K31" s="16">
        <v>1256670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0"/>
      <c r="AC31" s="10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</row>
    <row r="32" spans="1:120" ht="15" customHeight="1" x14ac:dyDescent="0.25">
      <c r="A32" s="19" t="s">
        <v>100</v>
      </c>
      <c r="B32" s="1"/>
      <c r="C32" s="41" t="s">
        <v>94</v>
      </c>
      <c r="D32" s="41" t="s">
        <v>94</v>
      </c>
      <c r="E32" s="41" t="s">
        <v>94</v>
      </c>
      <c r="F32" s="41" t="s">
        <v>94</v>
      </c>
      <c r="G32" s="41" t="s">
        <v>94</v>
      </c>
      <c r="H32" s="41" t="s">
        <v>94</v>
      </c>
      <c r="I32" s="42" t="s">
        <v>94</v>
      </c>
      <c r="J32" s="37"/>
      <c r="K32" s="42" t="s">
        <v>94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0"/>
      <c r="AC32" s="10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</row>
    <row r="33" spans="1:120" ht="15" customHeight="1" x14ac:dyDescent="0.25">
      <c r="A33" s="19"/>
      <c r="B33" s="1"/>
      <c r="C33" s="16"/>
      <c r="D33" s="16"/>
      <c r="E33" s="16"/>
      <c r="F33" s="16"/>
      <c r="G33" s="16"/>
      <c r="H33" s="16"/>
      <c r="I33" s="16"/>
      <c r="J33" s="38"/>
      <c r="K33" s="17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0"/>
      <c r="AC33" s="10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</row>
    <row r="34" spans="1:120" ht="15" customHeight="1" x14ac:dyDescent="0.25">
      <c r="A34" s="81" t="s">
        <v>10</v>
      </c>
      <c r="B34" s="82"/>
      <c r="C34" s="11"/>
      <c r="D34" s="11"/>
      <c r="E34" s="11"/>
      <c r="F34" s="11"/>
      <c r="G34" s="11"/>
      <c r="H34" s="11"/>
      <c r="I34" s="11"/>
      <c r="J34" s="46"/>
      <c r="K34" s="12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3"/>
      <c r="AC34" s="13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</row>
    <row r="35" spans="1:120" ht="15" customHeight="1" x14ac:dyDescent="0.25">
      <c r="A35" s="79" t="s">
        <v>11</v>
      </c>
      <c r="B35" s="80"/>
      <c r="C35" s="11"/>
      <c r="D35" s="11"/>
      <c r="E35" s="11"/>
      <c r="F35" s="11"/>
      <c r="G35" s="11"/>
      <c r="H35" s="11"/>
      <c r="I35" s="11"/>
      <c r="J35" s="45"/>
      <c r="K35" s="12">
        <f t="shared" ref="K35:K41" si="2">SUM(C35:H35)</f>
        <v>0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0"/>
      <c r="AC35" s="10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</row>
    <row r="36" spans="1:120" ht="15" customHeight="1" x14ac:dyDescent="0.25">
      <c r="A36" s="18" t="s">
        <v>18</v>
      </c>
      <c r="B36" s="20"/>
      <c r="C36" s="16">
        <v>285209.52</v>
      </c>
      <c r="D36" s="16">
        <v>0</v>
      </c>
      <c r="E36" s="16">
        <v>0</v>
      </c>
      <c r="F36" s="16">
        <v>0</v>
      </c>
      <c r="G36" s="16">
        <v>197672.21000000002</v>
      </c>
      <c r="H36" s="16">
        <v>48541.14</v>
      </c>
      <c r="I36" s="16">
        <f t="shared" ref="I36" si="3">SUM(C36:H36)</f>
        <v>531422.87</v>
      </c>
      <c r="J36" s="20"/>
      <c r="K36" s="17">
        <f>SUM(C36:H36)</f>
        <v>531422.87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0"/>
      <c r="AC36" s="10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</row>
    <row r="37" spans="1:120" ht="15" customHeight="1" x14ac:dyDescent="0.25">
      <c r="A37" s="19" t="s">
        <v>110</v>
      </c>
      <c r="B37" s="20"/>
      <c r="C37" s="41" t="s">
        <v>94</v>
      </c>
      <c r="D37" s="41" t="s">
        <v>94</v>
      </c>
      <c r="E37" s="41" t="s">
        <v>94</v>
      </c>
      <c r="F37" s="41" t="s">
        <v>94</v>
      </c>
      <c r="G37" s="41" t="s">
        <v>94</v>
      </c>
      <c r="H37" s="41" t="s">
        <v>94</v>
      </c>
      <c r="I37" s="42" t="s">
        <v>94</v>
      </c>
      <c r="J37" s="37"/>
      <c r="K37" s="42" t="s">
        <v>94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3"/>
      <c r="AC37" s="13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</row>
    <row r="38" spans="1:120" ht="15" customHeight="1" x14ac:dyDescent="0.25">
      <c r="A38" s="1"/>
      <c r="B38" s="1"/>
      <c r="C38" s="11"/>
      <c r="D38" s="11"/>
      <c r="E38" s="11"/>
      <c r="F38" s="11"/>
      <c r="G38" s="11"/>
      <c r="H38" s="11"/>
      <c r="I38" s="11"/>
      <c r="J38" s="38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3"/>
      <c r="AC38" s="13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</row>
    <row r="39" spans="1:120" ht="15" customHeight="1" x14ac:dyDescent="0.25">
      <c r="A39" s="81" t="s">
        <v>12</v>
      </c>
      <c r="B39" s="82"/>
      <c r="C39" s="11"/>
      <c r="D39" s="11"/>
      <c r="E39" s="11"/>
      <c r="F39" s="11"/>
      <c r="G39" s="11"/>
      <c r="H39" s="11"/>
      <c r="I39" s="11"/>
      <c r="J39" s="46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3"/>
      <c r="AC39" s="13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</row>
    <row r="40" spans="1:120" ht="15" customHeight="1" x14ac:dyDescent="0.25">
      <c r="A40" s="79" t="s">
        <v>11</v>
      </c>
      <c r="B40" s="80"/>
      <c r="C40" s="11"/>
      <c r="D40" s="11"/>
      <c r="E40" s="11"/>
      <c r="F40" s="11"/>
      <c r="G40" s="11"/>
      <c r="H40" s="11"/>
      <c r="I40" s="11"/>
      <c r="J40" s="45"/>
      <c r="K40" s="12">
        <f t="shared" si="2"/>
        <v>0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0"/>
      <c r="AC40" s="10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</row>
    <row r="41" spans="1:120" ht="15" customHeight="1" x14ac:dyDescent="0.25">
      <c r="A41" s="18" t="s">
        <v>18</v>
      </c>
      <c r="B41" s="20"/>
      <c r="C41" s="16">
        <v>1123489.98</v>
      </c>
      <c r="D41" s="16">
        <v>0</v>
      </c>
      <c r="E41" s="16">
        <v>0</v>
      </c>
      <c r="F41" s="16">
        <v>0</v>
      </c>
      <c r="G41" s="16">
        <v>285806.25</v>
      </c>
      <c r="H41" s="16">
        <v>180377.90999999992</v>
      </c>
      <c r="I41" s="16">
        <f t="shared" ref="I41" si="4">SUM(C41:H41)</f>
        <v>1589674.14</v>
      </c>
      <c r="J41" s="20"/>
      <c r="K41" s="17">
        <f t="shared" si="2"/>
        <v>1589674.14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0"/>
      <c r="AC41" s="10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</row>
    <row r="42" spans="1:120" ht="15" customHeight="1" x14ac:dyDescent="0.25">
      <c r="A42" s="19" t="s">
        <v>110</v>
      </c>
      <c r="B42" s="20"/>
      <c r="C42" s="41" t="s">
        <v>94</v>
      </c>
      <c r="D42" s="41" t="s">
        <v>94</v>
      </c>
      <c r="E42" s="41" t="s">
        <v>94</v>
      </c>
      <c r="F42" s="41" t="s">
        <v>94</v>
      </c>
      <c r="G42" s="41" t="s">
        <v>94</v>
      </c>
      <c r="H42" s="41" t="s">
        <v>94</v>
      </c>
      <c r="I42" s="42" t="s">
        <v>94</v>
      </c>
      <c r="J42" s="37"/>
      <c r="K42" s="42" t="s">
        <v>94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3"/>
      <c r="AC42" s="13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</row>
    <row r="43" spans="1:120" ht="15" customHeight="1" x14ac:dyDescent="0.25">
      <c r="A43" s="1"/>
      <c r="B43" s="1"/>
      <c r="C43" s="16"/>
      <c r="D43" s="16"/>
      <c r="E43" s="16"/>
      <c r="F43" s="16"/>
      <c r="G43" s="16"/>
      <c r="H43" s="16"/>
      <c r="I43" s="16"/>
      <c r="J43" s="38"/>
      <c r="K43" s="17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3"/>
      <c r="AC43" s="13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</row>
    <row r="44" spans="1:120" ht="15" customHeight="1" x14ac:dyDescent="0.25">
      <c r="A44" s="81" t="s">
        <v>13</v>
      </c>
      <c r="B44" s="82"/>
      <c r="C44" s="16"/>
      <c r="D44" s="16"/>
      <c r="E44" s="16"/>
      <c r="F44" s="16"/>
      <c r="G44" s="16"/>
      <c r="H44" s="16"/>
      <c r="I44" s="16"/>
      <c r="J44" s="46"/>
      <c r="K44" s="17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3"/>
      <c r="AC44" s="13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</row>
    <row r="45" spans="1:120" ht="15" customHeight="1" x14ac:dyDescent="0.25">
      <c r="A45" s="79" t="s">
        <v>11</v>
      </c>
      <c r="B45" s="80"/>
      <c r="C45" s="16"/>
      <c r="D45" s="16"/>
      <c r="E45" s="16"/>
      <c r="F45" s="16"/>
      <c r="G45" s="16"/>
      <c r="H45" s="16"/>
      <c r="I45" s="16"/>
      <c r="J45" s="45"/>
      <c r="K45" s="17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0"/>
      <c r="AC45" s="10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</row>
    <row r="46" spans="1:120" ht="15" customHeight="1" x14ac:dyDescent="0.25">
      <c r="A46" s="18" t="s">
        <v>18</v>
      </c>
      <c r="B46" s="20"/>
      <c r="C46" s="16">
        <v>4309819.3199999984</v>
      </c>
      <c r="D46" s="16">
        <v>792875.2699999999</v>
      </c>
      <c r="E46" s="16">
        <v>293.55</v>
      </c>
      <c r="F46" s="16">
        <v>0</v>
      </c>
      <c r="G46" s="16">
        <v>829346.02</v>
      </c>
      <c r="H46" s="16">
        <v>1063589.8900000015</v>
      </c>
      <c r="I46" s="16">
        <f t="shared" ref="I46" si="5">SUM(C46:H46)</f>
        <v>6995924.0499999998</v>
      </c>
      <c r="J46" s="20"/>
      <c r="K46" s="17">
        <v>6995924.0499999998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0"/>
      <c r="AC46" s="10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</row>
    <row r="47" spans="1:120" ht="15" customHeight="1" x14ac:dyDescent="0.25">
      <c r="A47" s="19" t="s">
        <v>110</v>
      </c>
      <c r="B47" s="20"/>
      <c r="C47" s="41" t="s">
        <v>94</v>
      </c>
      <c r="D47" s="41" t="s">
        <v>94</v>
      </c>
      <c r="E47" s="41" t="s">
        <v>94</v>
      </c>
      <c r="F47" s="41" t="s">
        <v>94</v>
      </c>
      <c r="G47" s="41" t="s">
        <v>94</v>
      </c>
      <c r="H47" s="41" t="s">
        <v>94</v>
      </c>
      <c r="I47" s="42" t="s">
        <v>94</v>
      </c>
      <c r="J47" s="37"/>
      <c r="K47" s="42" t="s">
        <v>94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3"/>
      <c r="AC47" s="13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</row>
    <row r="48" spans="1:120" ht="15" customHeight="1" x14ac:dyDescent="0.25">
      <c r="A48" s="1"/>
      <c r="B48" s="1"/>
      <c r="C48" s="16"/>
      <c r="D48" s="16"/>
      <c r="E48" s="16"/>
      <c r="F48" s="16"/>
      <c r="G48" s="16"/>
      <c r="H48" s="16"/>
      <c r="I48" s="16"/>
      <c r="J48" s="38"/>
      <c r="K48" s="17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3"/>
      <c r="AC48" s="13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</row>
    <row r="49" spans="1:120" ht="15" customHeight="1" x14ac:dyDescent="0.25">
      <c r="A49" s="81" t="s">
        <v>61</v>
      </c>
      <c r="B49" s="82"/>
      <c r="C49" s="16"/>
      <c r="D49" s="16"/>
      <c r="E49" s="16"/>
      <c r="F49" s="16"/>
      <c r="G49" s="16"/>
      <c r="H49" s="16"/>
      <c r="I49" s="16"/>
      <c r="J49" s="46"/>
      <c r="K49" s="17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3"/>
      <c r="AC49" s="13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</row>
    <row r="50" spans="1:120" ht="15" customHeight="1" x14ac:dyDescent="0.25">
      <c r="A50" s="79" t="s">
        <v>11</v>
      </c>
      <c r="B50" s="80"/>
      <c r="C50" s="16"/>
      <c r="D50" s="16"/>
      <c r="E50" s="16"/>
      <c r="F50" s="16"/>
      <c r="G50" s="16"/>
      <c r="H50" s="16"/>
      <c r="I50" s="16"/>
      <c r="J50" s="45"/>
      <c r="K50" s="17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0"/>
      <c r="AC50" s="10"/>
    </row>
    <row r="51" spans="1:120" ht="15" customHeight="1" x14ac:dyDescent="0.25">
      <c r="A51" s="18" t="s">
        <v>18</v>
      </c>
      <c r="B51" s="20"/>
      <c r="C51" s="16">
        <v>3931278.320000004</v>
      </c>
      <c r="D51" s="16">
        <v>178013.31</v>
      </c>
      <c r="E51" s="16">
        <v>0</v>
      </c>
      <c r="F51" s="16">
        <v>0</v>
      </c>
      <c r="G51" s="16">
        <v>648806.01000000036</v>
      </c>
      <c r="H51" s="16">
        <v>722328.9500000003</v>
      </c>
      <c r="I51" s="16">
        <f t="shared" ref="I51" si="6">SUM(C51:H51)</f>
        <v>5480426.5900000045</v>
      </c>
      <c r="J51" s="20"/>
      <c r="K51" s="17">
        <f t="shared" ref="K51" si="7">SUM(C51:H51)</f>
        <v>5480426.5900000045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0"/>
      <c r="AC51" s="10"/>
    </row>
    <row r="52" spans="1:120" ht="15" customHeight="1" x14ac:dyDescent="0.25">
      <c r="A52" s="19" t="s">
        <v>110</v>
      </c>
      <c r="B52" s="20"/>
      <c r="C52" s="41" t="s">
        <v>94</v>
      </c>
      <c r="D52" s="41" t="s">
        <v>94</v>
      </c>
      <c r="E52" s="41" t="s">
        <v>94</v>
      </c>
      <c r="F52" s="41" t="s">
        <v>94</v>
      </c>
      <c r="G52" s="41" t="s">
        <v>94</v>
      </c>
      <c r="H52" s="41" t="s">
        <v>94</v>
      </c>
      <c r="I52" s="42" t="s">
        <v>94</v>
      </c>
      <c r="J52" s="37"/>
      <c r="K52" s="42" t="s">
        <v>94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3"/>
      <c r="AC52" s="13"/>
    </row>
    <row r="53" spans="1:120" ht="15" customHeight="1" x14ac:dyDescent="0.25">
      <c r="A53" s="1"/>
      <c r="B53" s="1"/>
      <c r="C53" s="16"/>
      <c r="D53" s="16"/>
      <c r="E53" s="16"/>
      <c r="F53" s="16"/>
      <c r="G53" s="16"/>
      <c r="H53" s="16"/>
      <c r="I53" s="16"/>
      <c r="J53" s="38"/>
      <c r="K53" s="17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3"/>
      <c r="AC53" s="13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</row>
    <row r="54" spans="1:120" ht="15" customHeight="1" x14ac:dyDescent="0.25">
      <c r="A54" s="81" t="s">
        <v>62</v>
      </c>
      <c r="B54" s="82"/>
      <c r="C54" s="16"/>
      <c r="D54" s="16"/>
      <c r="E54" s="16"/>
      <c r="F54" s="16"/>
      <c r="G54" s="16"/>
      <c r="H54" s="16"/>
      <c r="I54" s="16"/>
      <c r="J54" s="46"/>
      <c r="K54" s="17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3"/>
      <c r="AC54" s="13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</row>
    <row r="55" spans="1:120" ht="15" customHeight="1" x14ac:dyDescent="0.25">
      <c r="A55" s="79" t="s">
        <v>11</v>
      </c>
      <c r="B55" s="80"/>
      <c r="C55" s="16"/>
      <c r="D55" s="16"/>
      <c r="E55" s="16"/>
      <c r="F55" s="16"/>
      <c r="G55" s="16"/>
      <c r="H55" s="16"/>
      <c r="I55" s="16"/>
      <c r="J55" s="45"/>
      <c r="K55" s="17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0"/>
      <c r="AC55" s="10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</row>
    <row r="56" spans="1:120" ht="15" customHeight="1" x14ac:dyDescent="0.25">
      <c r="A56" s="18" t="s">
        <v>18</v>
      </c>
      <c r="B56" s="20"/>
      <c r="C56" s="16">
        <v>12226663.629999971</v>
      </c>
      <c r="D56" s="16">
        <v>3182977.6799999927</v>
      </c>
      <c r="E56" s="16">
        <v>29401.189999999995</v>
      </c>
      <c r="F56" s="16">
        <v>0</v>
      </c>
      <c r="G56" s="16">
        <v>1343782.7300000014</v>
      </c>
      <c r="H56" s="16">
        <v>2554386.5200000163</v>
      </c>
      <c r="I56" s="16">
        <f t="shared" ref="I56" si="8">SUM(C56:H56)</f>
        <v>19337211.749999978</v>
      </c>
      <c r="J56" s="20"/>
      <c r="K56" s="17">
        <f t="shared" ref="K56" si="9">SUM(C56:H56)</f>
        <v>19337211.749999978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0"/>
      <c r="AC56" s="10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</row>
    <row r="57" spans="1:120" ht="15" customHeight="1" x14ac:dyDescent="0.25">
      <c r="A57" s="19" t="s">
        <v>110</v>
      </c>
      <c r="B57" s="20"/>
      <c r="C57" s="41" t="s">
        <v>94</v>
      </c>
      <c r="D57" s="41" t="s">
        <v>94</v>
      </c>
      <c r="E57" s="41" t="s">
        <v>94</v>
      </c>
      <c r="F57" s="41" t="s">
        <v>94</v>
      </c>
      <c r="G57" s="41" t="s">
        <v>94</v>
      </c>
      <c r="H57" s="41" t="s">
        <v>94</v>
      </c>
      <c r="I57" s="42" t="s">
        <v>94</v>
      </c>
      <c r="J57" s="37"/>
      <c r="K57" s="42" t="s">
        <v>94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3"/>
      <c r="AC57" s="13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</row>
    <row r="58" spans="1:120" ht="15" customHeight="1" x14ac:dyDescent="0.25">
      <c r="A58" s="1"/>
      <c r="B58" s="1"/>
      <c r="C58" s="16"/>
      <c r="D58" s="16"/>
      <c r="E58" s="16"/>
      <c r="F58" s="16"/>
      <c r="G58" s="16"/>
      <c r="H58" s="16"/>
      <c r="I58" s="16"/>
      <c r="J58" s="38"/>
      <c r="K58" s="17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3"/>
      <c r="AC58" s="13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</row>
    <row r="59" spans="1:120" ht="15" customHeight="1" x14ac:dyDescent="0.25">
      <c r="A59" s="81" t="s">
        <v>14</v>
      </c>
      <c r="B59" s="82"/>
      <c r="C59" s="16"/>
      <c r="D59" s="16"/>
      <c r="E59" s="16"/>
      <c r="F59" s="16"/>
      <c r="G59" s="16"/>
      <c r="H59" s="16"/>
      <c r="I59" s="16"/>
      <c r="J59" s="46"/>
      <c r="K59" s="17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3"/>
      <c r="AC59" s="13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</row>
    <row r="60" spans="1:120" ht="15" customHeight="1" x14ac:dyDescent="0.25">
      <c r="A60" s="79" t="s">
        <v>11</v>
      </c>
      <c r="B60" s="80"/>
      <c r="C60" s="16"/>
      <c r="D60" s="16"/>
      <c r="E60" s="16"/>
      <c r="F60" s="16"/>
      <c r="G60" s="16"/>
      <c r="H60" s="16"/>
      <c r="I60" s="16"/>
      <c r="J60" s="45"/>
      <c r="K60" s="17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0"/>
      <c r="AC60" s="10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</row>
    <row r="61" spans="1:120" ht="15" customHeight="1" x14ac:dyDescent="0.25">
      <c r="A61" s="18" t="s">
        <v>18</v>
      </c>
      <c r="B61" s="20"/>
      <c r="C61" s="16">
        <v>6746917.0099999988</v>
      </c>
      <c r="D61" s="16">
        <v>2060682.4900000007</v>
      </c>
      <c r="E61" s="16">
        <v>16526.07</v>
      </c>
      <c r="F61" s="16">
        <v>0</v>
      </c>
      <c r="G61" s="16">
        <v>778173.49000000022</v>
      </c>
      <c r="H61" s="16">
        <v>1458886.2000000046</v>
      </c>
      <c r="I61" s="16">
        <f t="shared" ref="I61" si="10">SUM(C61:H61)</f>
        <v>11061185.260000005</v>
      </c>
      <c r="J61" s="20"/>
      <c r="K61" s="17">
        <f>SUM(C61:H61)</f>
        <v>11061185.260000005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0"/>
      <c r="AC61" s="10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</row>
    <row r="62" spans="1:120" ht="15" customHeight="1" x14ac:dyDescent="0.25">
      <c r="A62" s="19" t="s">
        <v>110</v>
      </c>
      <c r="B62" s="20"/>
      <c r="C62" s="41" t="s">
        <v>94</v>
      </c>
      <c r="D62" s="41" t="s">
        <v>94</v>
      </c>
      <c r="E62" s="41" t="s">
        <v>94</v>
      </c>
      <c r="F62" s="41" t="s">
        <v>94</v>
      </c>
      <c r="G62" s="41" t="s">
        <v>94</v>
      </c>
      <c r="H62" s="41" t="s">
        <v>94</v>
      </c>
      <c r="I62" s="42" t="s">
        <v>94</v>
      </c>
      <c r="J62" s="37"/>
      <c r="K62" s="42" t="s">
        <v>94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3"/>
      <c r="AC62" s="13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</row>
    <row r="63" spans="1:120" ht="15" customHeight="1" x14ac:dyDescent="0.25">
      <c r="A63" s="1"/>
      <c r="B63" s="1"/>
      <c r="C63" s="16"/>
      <c r="D63" s="16"/>
      <c r="E63" s="16"/>
      <c r="F63" s="16"/>
      <c r="G63" s="16"/>
      <c r="H63" s="16"/>
      <c r="I63" s="16"/>
      <c r="J63" s="38"/>
      <c r="K63" s="17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3"/>
      <c r="AC63" s="13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</row>
    <row r="64" spans="1:120" ht="15" customHeight="1" x14ac:dyDescent="0.25">
      <c r="A64" s="81" t="s">
        <v>15</v>
      </c>
      <c r="B64" s="82"/>
      <c r="C64" s="16"/>
      <c r="D64" s="16"/>
      <c r="E64" s="16"/>
      <c r="F64" s="16"/>
      <c r="G64" s="16"/>
      <c r="H64" s="16"/>
      <c r="I64" s="16"/>
      <c r="J64" s="46"/>
      <c r="K64" s="17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3"/>
      <c r="AC64" s="13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</row>
    <row r="65" spans="1:120" ht="15" customHeight="1" x14ac:dyDescent="0.25">
      <c r="A65" s="79" t="s">
        <v>11</v>
      </c>
      <c r="B65" s="80"/>
      <c r="C65" s="16"/>
      <c r="D65" s="16"/>
      <c r="E65" s="16"/>
      <c r="F65" s="16"/>
      <c r="G65" s="16"/>
      <c r="H65" s="16"/>
      <c r="I65" s="16"/>
      <c r="J65" s="45"/>
      <c r="K65" s="17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0"/>
      <c r="AC65" s="10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</row>
    <row r="66" spans="1:120" ht="15" customHeight="1" x14ac:dyDescent="0.25">
      <c r="A66" s="18" t="s">
        <v>18</v>
      </c>
      <c r="B66" s="1"/>
      <c r="C66" s="16">
        <v>2781938.5199999972</v>
      </c>
      <c r="D66" s="16">
        <v>795358.98999999964</v>
      </c>
      <c r="E66" s="16">
        <v>8327.33</v>
      </c>
      <c r="F66" s="16">
        <v>0</v>
      </c>
      <c r="G66" s="16">
        <v>305142.47000000009</v>
      </c>
      <c r="H66" s="16">
        <v>601043.54000000027</v>
      </c>
      <c r="I66" s="16">
        <f t="shared" ref="I66" si="11">SUM(C66:H66)</f>
        <v>4491810.8499999978</v>
      </c>
      <c r="J66" s="38"/>
      <c r="K66" s="17">
        <f>SUM(C66:H66)</f>
        <v>4491810.8499999978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0"/>
      <c r="AC66" s="10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</row>
    <row r="67" spans="1:120" ht="15" customHeight="1" x14ac:dyDescent="0.25">
      <c r="A67" s="19" t="s">
        <v>110</v>
      </c>
      <c r="B67" s="1"/>
      <c r="C67" s="41" t="s">
        <v>94</v>
      </c>
      <c r="D67" s="41" t="s">
        <v>94</v>
      </c>
      <c r="E67" s="41" t="s">
        <v>94</v>
      </c>
      <c r="F67" s="41" t="s">
        <v>94</v>
      </c>
      <c r="G67" s="41" t="s">
        <v>94</v>
      </c>
      <c r="H67" s="41" t="s">
        <v>94</v>
      </c>
      <c r="I67" s="42" t="s">
        <v>94</v>
      </c>
      <c r="J67" s="37"/>
      <c r="K67" s="42" t="s">
        <v>94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3"/>
      <c r="AC67" s="13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</row>
    <row r="68" spans="1:120" ht="15" customHeight="1" x14ac:dyDescent="0.25">
      <c r="A68" s="59"/>
      <c r="B68" s="1"/>
      <c r="C68" s="11"/>
      <c r="D68" s="11"/>
      <c r="E68" s="11"/>
      <c r="F68" s="11"/>
      <c r="G68" s="11"/>
      <c r="H68" s="11"/>
      <c r="I68" s="11"/>
      <c r="J68" s="38"/>
      <c r="K68" s="12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3"/>
      <c r="AC68" s="13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</row>
    <row r="69" spans="1:120" ht="15" customHeight="1" x14ac:dyDescent="0.25">
      <c r="A69" s="1"/>
      <c r="B69" s="1"/>
      <c r="C69" s="11"/>
      <c r="D69" s="11"/>
      <c r="E69" s="11"/>
      <c r="F69" s="11"/>
      <c r="G69" s="11"/>
      <c r="H69" s="11"/>
      <c r="I69" s="11"/>
      <c r="J69" s="38"/>
      <c r="K69" s="12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3"/>
      <c r="AC69" s="13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</row>
    <row r="70" spans="1:120" ht="15" customHeight="1" x14ac:dyDescent="0.25">
      <c r="A70" s="75" t="s">
        <v>19</v>
      </c>
      <c r="B70" s="76"/>
      <c r="C70" s="11"/>
      <c r="D70" s="11"/>
      <c r="E70" s="11"/>
      <c r="F70" s="11"/>
      <c r="G70" s="11"/>
      <c r="H70" s="11"/>
      <c r="I70" s="11"/>
      <c r="J70" s="60"/>
      <c r="K70" s="12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3"/>
      <c r="AC70" s="13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</row>
    <row r="71" spans="1:120" ht="15" customHeight="1" x14ac:dyDescent="0.25">
      <c r="A71" s="18" t="s">
        <v>20</v>
      </c>
      <c r="C71" s="10">
        <f>C66+C61+C56+C51+C46+C41+C36+C31</f>
        <v>38381233.579999968</v>
      </c>
      <c r="D71" s="10">
        <f t="shared" ref="D71:K71" si="12">D66+D61+D56+D51+D46+D41+D36+D31</f>
        <v>7009907.7399999918</v>
      </c>
      <c r="E71" s="10">
        <f t="shared" si="12"/>
        <v>54548.14</v>
      </c>
      <c r="F71" s="10">
        <f t="shared" si="12"/>
        <v>0</v>
      </c>
      <c r="G71" s="10">
        <f t="shared" si="12"/>
        <v>27145348.490000006</v>
      </c>
      <c r="H71" s="10">
        <f t="shared" si="12"/>
        <v>7871582.8100000229</v>
      </c>
      <c r="I71" s="10">
        <f t="shared" si="12"/>
        <v>80462620.75999999</v>
      </c>
      <c r="K71" s="10">
        <f t="shared" si="12"/>
        <v>50744325.509999983</v>
      </c>
      <c r="L71" s="10">
        <v>4567754</v>
      </c>
      <c r="M71" s="10">
        <v>1042756.7099999706</v>
      </c>
      <c r="N71" s="10">
        <v>281857</v>
      </c>
      <c r="O71" s="10">
        <v>90395.020000001925</v>
      </c>
      <c r="P71" s="10">
        <v>0</v>
      </c>
      <c r="Q71" s="10">
        <v>42330.630000000223</v>
      </c>
      <c r="R71" s="10">
        <v>146336</v>
      </c>
      <c r="S71" s="10">
        <v>267456.27999999415</v>
      </c>
      <c r="T71" s="10">
        <v>0</v>
      </c>
      <c r="U71" s="10">
        <v>0</v>
      </c>
      <c r="V71" s="10">
        <v>1733835</v>
      </c>
      <c r="W71" s="10">
        <v>2994032.2599999835</v>
      </c>
      <c r="X71" s="10">
        <v>3797991</v>
      </c>
      <c r="Y71" s="10">
        <v>0</v>
      </c>
      <c r="Z71" s="10">
        <v>13896</v>
      </c>
      <c r="AA71" s="10">
        <v>182797.32000000007</v>
      </c>
      <c r="AB71" s="10">
        <f>+K71+L71+N71+P71+R71+T71+V71+X71+Z71</f>
        <v>61285994.509999983</v>
      </c>
      <c r="AC71" s="10">
        <f>M71+O71+Q71+S71+U71+W71+Y71+AA71</f>
        <v>4619768.2199999504</v>
      </c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</row>
    <row r="72" spans="1:120" ht="16.5" x14ac:dyDescent="0.25">
      <c r="A72" s="19" t="s">
        <v>111</v>
      </c>
      <c r="B72" s="26"/>
      <c r="C72" s="41" t="s">
        <v>94</v>
      </c>
      <c r="D72" s="41" t="s">
        <v>94</v>
      </c>
      <c r="E72" s="41" t="s">
        <v>94</v>
      </c>
      <c r="F72" s="41" t="s">
        <v>94</v>
      </c>
      <c r="G72" s="41" t="s">
        <v>94</v>
      </c>
      <c r="H72" s="41" t="s">
        <v>94</v>
      </c>
      <c r="I72" s="42" t="s">
        <v>94</v>
      </c>
      <c r="J72" s="37"/>
      <c r="K72" s="42" t="s">
        <v>94</v>
      </c>
      <c r="L72" s="41" t="s">
        <v>94</v>
      </c>
      <c r="M72" s="41" t="s">
        <v>94</v>
      </c>
      <c r="N72" s="41" t="s">
        <v>94</v>
      </c>
      <c r="O72" s="41" t="s">
        <v>94</v>
      </c>
      <c r="P72" s="41" t="s">
        <v>94</v>
      </c>
      <c r="Q72" s="41" t="s">
        <v>94</v>
      </c>
      <c r="R72" s="41" t="s">
        <v>94</v>
      </c>
      <c r="S72" s="41" t="s">
        <v>94</v>
      </c>
      <c r="T72" s="41" t="s">
        <v>94</v>
      </c>
      <c r="U72" s="41" t="s">
        <v>94</v>
      </c>
      <c r="V72" s="41" t="s">
        <v>94</v>
      </c>
      <c r="W72" s="41" t="s">
        <v>94</v>
      </c>
      <c r="X72" s="41" t="s">
        <v>94</v>
      </c>
      <c r="Y72" s="41" t="s">
        <v>94</v>
      </c>
      <c r="Z72" s="41" t="s">
        <v>94</v>
      </c>
      <c r="AA72" s="41" t="s">
        <v>94</v>
      </c>
      <c r="AB72" s="41" t="s">
        <v>94</v>
      </c>
      <c r="AC72" s="41" t="s">
        <v>94</v>
      </c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</row>
    <row r="74" spans="1:120" ht="17.25" x14ac:dyDescent="0.25">
      <c r="A74" s="2" t="s">
        <v>98</v>
      </c>
      <c r="AB74" s="22"/>
    </row>
    <row r="75" spans="1:120" ht="17.25" x14ac:dyDescent="0.25">
      <c r="A75" s="2" t="s">
        <v>95</v>
      </c>
    </row>
    <row r="76" spans="1:120" ht="17.25" x14ac:dyDescent="0.25">
      <c r="A76" s="2" t="s">
        <v>96</v>
      </c>
    </row>
    <row r="77" spans="1:120" ht="17.25" x14ac:dyDescent="0.25">
      <c r="A77" s="2" t="s">
        <v>97</v>
      </c>
    </row>
    <row r="78" spans="1:120" ht="15" customHeight="1" x14ac:dyDescent="0.25">
      <c r="A78" s="62" t="s">
        <v>112</v>
      </c>
    </row>
  </sheetData>
  <mergeCells count="36">
    <mergeCell ref="J5:J6"/>
    <mergeCell ref="Z5:AA5"/>
    <mergeCell ref="A70:B70"/>
    <mergeCell ref="AB5:AC5"/>
    <mergeCell ref="G5:G6"/>
    <mergeCell ref="H5:H6"/>
    <mergeCell ref="K5:K6"/>
    <mergeCell ref="L5:M5"/>
    <mergeCell ref="N5:O5"/>
    <mergeCell ref="P5:Q5"/>
    <mergeCell ref="R5:S5"/>
    <mergeCell ref="T5:U5"/>
    <mergeCell ref="V5:W5"/>
    <mergeCell ref="X5:Y5"/>
    <mergeCell ref="F5:F6"/>
    <mergeCell ref="A5:A6"/>
    <mergeCell ref="C5:C6"/>
    <mergeCell ref="D5:D6"/>
    <mergeCell ref="E5:E6"/>
    <mergeCell ref="A8:B8"/>
    <mergeCell ref="A9:B9"/>
    <mergeCell ref="B5:B6"/>
    <mergeCell ref="A65:B65"/>
    <mergeCell ref="A54:B54"/>
    <mergeCell ref="A55:B55"/>
    <mergeCell ref="A59:B59"/>
    <mergeCell ref="A60:B60"/>
    <mergeCell ref="A64:B64"/>
    <mergeCell ref="A45:B45"/>
    <mergeCell ref="A49:B49"/>
    <mergeCell ref="A50:B50"/>
    <mergeCell ref="A34:B34"/>
    <mergeCell ref="A35:B35"/>
    <mergeCell ref="A39:B39"/>
    <mergeCell ref="A40:B40"/>
    <mergeCell ref="A44:B44"/>
  </mergeCells>
  <printOptions horizontalCentered="1"/>
  <pageMargins left="0.25" right="0.2" top="0.5" bottom="0.3" header="0" footer="0"/>
  <pageSetup scale="52" fitToWidth="2" fitToHeight="2" orientation="landscape" r:id="rId1"/>
  <headerFooter>
    <oddFooter>&amp;C&amp;P</oddFooter>
  </headerFooter>
  <rowBreaks count="1" manualBreakCount="1">
    <brk id="33" max="28" man="1"/>
  </rowBreaks>
  <colBreaks count="1" manualBreakCount="1">
    <brk id="13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Staff 1-68 - Test</vt:lpstr>
      <vt:lpstr>Staff 1-68 - 2016</vt:lpstr>
      <vt:lpstr>Staff 1-68 - 2015</vt:lpstr>
      <vt:lpstr>Staff 1-68 - 2014</vt:lpstr>
      <vt:lpstr>Staff 1-68 - 2013</vt:lpstr>
      <vt:lpstr>'Staff 1-68 - 2013'!Print_Area</vt:lpstr>
      <vt:lpstr>'Staff 1-68 - 2014'!Print_Area</vt:lpstr>
      <vt:lpstr>'Staff 1-68 - 2015'!Print_Area</vt:lpstr>
      <vt:lpstr>'Staff 1-68 - 2016'!Print_Area</vt:lpstr>
      <vt:lpstr>'Staff 1-68 - Test'!Print_Area</vt:lpstr>
      <vt:lpstr>'Staff 1-68 - 2013'!Print_Titles</vt:lpstr>
      <vt:lpstr>'Staff 1-68 - 2014'!Print_Titles</vt:lpstr>
      <vt:lpstr>'Staff 1-68 - 2015'!Print_Titles</vt:lpstr>
      <vt:lpstr>'Staff 1-68 - 2016'!Print_Titles</vt:lpstr>
      <vt:lpstr>'Staff 1-68 - Test'!Print_Titles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AEP</cp:lastModifiedBy>
  <cp:lastPrinted>2017-07-11T16:25:46Z</cp:lastPrinted>
  <dcterms:created xsi:type="dcterms:W3CDTF">2017-07-08T11:36:18Z</dcterms:created>
  <dcterms:modified xsi:type="dcterms:W3CDTF">2017-07-12T19:31:20Z</dcterms:modified>
</cp:coreProperties>
</file>