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1112"/>
  </bookViews>
  <sheets>
    <sheet name="Staff 1-23c" sheetId="1" r:id="rId1"/>
  </sheets>
  <definedNames>
    <definedName name="NvsASD">"V2003-12-31"</definedName>
    <definedName name="NvsAutoDrillOk">"VN"</definedName>
    <definedName name="NvsElapsedTime">0.000451388885267079</definedName>
    <definedName name="NvsEndTime">38111.493275463</definedName>
    <definedName name="NvsInstLang">"VENG"</definedName>
    <definedName name="NvsInstSpec">"%,FBUSINESS_UNIT,TGL_PRPT_CONS,NI&amp;M_CORP_CONSOL"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"V1999-01-01"</definedName>
    <definedName name="NvsPanelSetid">"VAEP"</definedName>
    <definedName name="NvsReqBU">"V120"</definedName>
    <definedName name="NvsReqBUOnly">"VN"</definedName>
    <definedName name="NvsTransLed">"VN"</definedName>
    <definedName name="NvsTreeASD">"V2003-12-31"</definedName>
    <definedName name="NvsValTbl.ACCOUNT">"GL_ACCOUNT_TBL"</definedName>
    <definedName name="NvsValTbl.AEP_COST_COMPONENT">"AEP_COSTC_TBL"</definedName>
    <definedName name="_xlnm.Print_Area" localSheetId="0">'Staff 1-23c'!$A$2:$N$82</definedName>
    <definedName name="Severance_Estimate_Dept">#REF!</definedName>
  </definedNames>
  <calcPr calcId="145621"/>
</workbook>
</file>

<file path=xl/calcChain.xml><?xml version="1.0" encoding="utf-8"?>
<calcChain xmlns="http://schemas.openxmlformats.org/spreadsheetml/2006/main">
  <c r="N75" i="1" l="1"/>
  <c r="L75" i="1"/>
  <c r="J75" i="1"/>
  <c r="H75" i="1"/>
  <c r="F75" i="1"/>
  <c r="N74" i="1"/>
  <c r="L74" i="1"/>
  <c r="J74" i="1"/>
  <c r="H74" i="1"/>
  <c r="F74" i="1"/>
  <c r="M73" i="1"/>
  <c r="K73" i="1"/>
  <c r="I73" i="1"/>
  <c r="I76" i="1" s="1"/>
  <c r="G73" i="1"/>
  <c r="H73" i="1" s="1"/>
  <c r="E73" i="1"/>
  <c r="C73" i="1"/>
  <c r="C76" i="1" s="1"/>
  <c r="N72" i="1"/>
  <c r="M72" i="1"/>
  <c r="K72" i="1"/>
  <c r="L72" i="1" s="1"/>
  <c r="J72" i="1"/>
  <c r="I72" i="1"/>
  <c r="G72" i="1"/>
  <c r="H72" i="1" s="1"/>
  <c r="F72" i="1"/>
  <c r="E72" i="1"/>
  <c r="C72" i="1"/>
  <c r="N71" i="1"/>
  <c r="L71" i="1"/>
  <c r="J71" i="1"/>
  <c r="H71" i="1"/>
  <c r="F71" i="1"/>
  <c r="N70" i="1"/>
  <c r="L70" i="1"/>
  <c r="J70" i="1"/>
  <c r="H70" i="1"/>
  <c r="F70" i="1"/>
  <c r="N69" i="1"/>
  <c r="L69" i="1"/>
  <c r="J69" i="1"/>
  <c r="H69" i="1"/>
  <c r="F69" i="1"/>
  <c r="N68" i="1"/>
  <c r="L68" i="1"/>
  <c r="J68" i="1"/>
  <c r="H68" i="1"/>
  <c r="F68" i="1"/>
  <c r="N67" i="1"/>
  <c r="L67" i="1"/>
  <c r="J67" i="1"/>
  <c r="H67" i="1"/>
  <c r="F67" i="1"/>
  <c r="N66" i="1"/>
  <c r="L66" i="1"/>
  <c r="J66" i="1"/>
  <c r="H66" i="1"/>
  <c r="F66" i="1"/>
  <c r="N65" i="1"/>
  <c r="L65" i="1"/>
  <c r="J65" i="1"/>
  <c r="H65" i="1"/>
  <c r="F65" i="1"/>
  <c r="N64" i="1"/>
  <c r="L64" i="1"/>
  <c r="J64" i="1"/>
  <c r="H64" i="1"/>
  <c r="F64" i="1"/>
  <c r="N63" i="1"/>
  <c r="L63" i="1"/>
  <c r="J63" i="1"/>
  <c r="H63" i="1"/>
  <c r="F63" i="1"/>
  <c r="N62" i="1"/>
  <c r="L62" i="1"/>
  <c r="J62" i="1"/>
  <c r="H62" i="1"/>
  <c r="F62" i="1"/>
  <c r="N61" i="1"/>
  <c r="L61" i="1"/>
  <c r="J61" i="1"/>
  <c r="H61" i="1"/>
  <c r="F61" i="1"/>
  <c r="N60" i="1"/>
  <c r="L60" i="1"/>
  <c r="J60" i="1"/>
  <c r="H60" i="1"/>
  <c r="F60" i="1"/>
  <c r="N59" i="1"/>
  <c r="L59" i="1"/>
  <c r="J59" i="1"/>
  <c r="H59" i="1"/>
  <c r="F59" i="1"/>
  <c r="N58" i="1"/>
  <c r="L58" i="1"/>
  <c r="J58" i="1"/>
  <c r="H58" i="1"/>
  <c r="F58" i="1"/>
  <c r="N57" i="1"/>
  <c r="L57" i="1"/>
  <c r="J57" i="1"/>
  <c r="H57" i="1"/>
  <c r="F57" i="1"/>
  <c r="N56" i="1"/>
  <c r="L56" i="1"/>
  <c r="J56" i="1"/>
  <c r="H56" i="1"/>
  <c r="F56" i="1"/>
  <c r="N55" i="1"/>
  <c r="L55" i="1"/>
  <c r="J55" i="1"/>
  <c r="H55" i="1"/>
  <c r="F55" i="1"/>
  <c r="N54" i="1"/>
  <c r="L54" i="1"/>
  <c r="J54" i="1"/>
  <c r="H54" i="1"/>
  <c r="F54" i="1"/>
  <c r="N53" i="1"/>
  <c r="L53" i="1"/>
  <c r="J53" i="1"/>
  <c r="H53" i="1"/>
  <c r="F53" i="1"/>
  <c r="A46" i="1"/>
  <c r="A44" i="1"/>
  <c r="N35" i="1"/>
  <c r="L35" i="1"/>
  <c r="J35" i="1"/>
  <c r="H35" i="1"/>
  <c r="F35" i="1"/>
  <c r="N34" i="1"/>
  <c r="L34" i="1"/>
  <c r="J34" i="1"/>
  <c r="H34" i="1"/>
  <c r="F34" i="1"/>
  <c r="M33" i="1"/>
  <c r="M36" i="1" s="1"/>
  <c r="K33" i="1"/>
  <c r="I33" i="1"/>
  <c r="G33" i="1"/>
  <c r="G36" i="1" s="1"/>
  <c r="E33" i="1"/>
  <c r="E36" i="1" s="1"/>
  <c r="M32" i="1"/>
  <c r="N32" i="1" s="1"/>
  <c r="L32" i="1"/>
  <c r="K32" i="1"/>
  <c r="I32" i="1"/>
  <c r="J32" i="1" s="1"/>
  <c r="H32" i="1"/>
  <c r="G32" i="1"/>
  <c r="E32" i="1"/>
  <c r="C32" i="1"/>
  <c r="F32" i="1" s="1"/>
  <c r="N31" i="1"/>
  <c r="L31" i="1"/>
  <c r="J31" i="1"/>
  <c r="H31" i="1"/>
  <c r="F31" i="1"/>
  <c r="N30" i="1"/>
  <c r="L30" i="1"/>
  <c r="J30" i="1"/>
  <c r="H30" i="1"/>
  <c r="F30" i="1"/>
  <c r="N29" i="1"/>
  <c r="L29" i="1"/>
  <c r="J29" i="1"/>
  <c r="H29" i="1"/>
  <c r="F29" i="1"/>
  <c r="N28" i="1"/>
  <c r="L28" i="1"/>
  <c r="J28" i="1"/>
  <c r="H28" i="1"/>
  <c r="F28" i="1"/>
  <c r="N27" i="1"/>
  <c r="L27" i="1"/>
  <c r="J27" i="1"/>
  <c r="H27" i="1"/>
  <c r="F27" i="1"/>
  <c r="N26" i="1"/>
  <c r="L26" i="1"/>
  <c r="J26" i="1"/>
  <c r="H26" i="1"/>
  <c r="F26" i="1"/>
  <c r="N25" i="1"/>
  <c r="L25" i="1"/>
  <c r="J25" i="1"/>
  <c r="H25" i="1"/>
  <c r="F25" i="1"/>
  <c r="N24" i="1"/>
  <c r="L24" i="1"/>
  <c r="J24" i="1"/>
  <c r="H24" i="1"/>
  <c r="F24" i="1"/>
  <c r="N23" i="1"/>
  <c r="L23" i="1"/>
  <c r="J23" i="1"/>
  <c r="H23" i="1"/>
  <c r="F23" i="1"/>
  <c r="N22" i="1"/>
  <c r="L22" i="1"/>
  <c r="J22" i="1"/>
  <c r="H22" i="1"/>
  <c r="F22" i="1"/>
  <c r="N21" i="1"/>
  <c r="L21" i="1"/>
  <c r="J21" i="1"/>
  <c r="H21" i="1"/>
  <c r="F21" i="1"/>
  <c r="N20" i="1"/>
  <c r="L20" i="1"/>
  <c r="J20" i="1"/>
  <c r="H20" i="1"/>
  <c r="F20" i="1"/>
  <c r="N19" i="1"/>
  <c r="L19" i="1"/>
  <c r="J19" i="1"/>
  <c r="H19" i="1"/>
  <c r="F19" i="1"/>
  <c r="N18" i="1"/>
  <c r="L18" i="1"/>
  <c r="J18" i="1"/>
  <c r="H18" i="1"/>
  <c r="F18" i="1"/>
  <c r="N17" i="1"/>
  <c r="L17" i="1"/>
  <c r="J17" i="1"/>
  <c r="H17" i="1"/>
  <c r="F17" i="1"/>
  <c r="N16" i="1"/>
  <c r="L16" i="1"/>
  <c r="J16" i="1"/>
  <c r="H16" i="1"/>
  <c r="F16" i="1"/>
  <c r="N15" i="1"/>
  <c r="L15" i="1"/>
  <c r="J15" i="1"/>
  <c r="H15" i="1"/>
  <c r="F15" i="1"/>
  <c r="N14" i="1"/>
  <c r="L14" i="1"/>
  <c r="J14" i="1"/>
  <c r="H14" i="1"/>
  <c r="F14" i="1"/>
  <c r="N13" i="1"/>
  <c r="L13" i="1"/>
  <c r="J13" i="1"/>
  <c r="H13" i="1"/>
  <c r="F13" i="1"/>
  <c r="G39" i="1" l="1"/>
  <c r="G38" i="1"/>
  <c r="G37" i="1"/>
  <c r="C78" i="1"/>
  <c r="C79" i="1"/>
  <c r="K77" i="1"/>
  <c r="K37" i="1"/>
  <c r="E38" i="1"/>
  <c r="E39" i="1"/>
  <c r="H36" i="1"/>
  <c r="M38" i="1"/>
  <c r="M39" i="1"/>
  <c r="I78" i="1"/>
  <c r="I79" i="1"/>
  <c r="I77" i="1"/>
  <c r="E37" i="1"/>
  <c r="M37" i="1"/>
  <c r="N33" i="1"/>
  <c r="I36" i="1"/>
  <c r="L73" i="1"/>
  <c r="G76" i="1"/>
  <c r="C33" i="1"/>
  <c r="H33" i="1"/>
  <c r="L33" i="1"/>
  <c r="K36" i="1"/>
  <c r="F73" i="1"/>
  <c r="J73" i="1"/>
  <c r="N73" i="1"/>
  <c r="E76" i="1"/>
  <c r="M76" i="1"/>
  <c r="J33" i="1"/>
  <c r="K76" i="1"/>
  <c r="C77" i="1"/>
  <c r="M79" i="1" l="1"/>
  <c r="M78" i="1"/>
  <c r="C36" i="1"/>
  <c r="C37" i="1"/>
  <c r="F33" i="1"/>
  <c r="K79" i="1"/>
  <c r="N76" i="1"/>
  <c r="K78" i="1"/>
  <c r="E79" i="1"/>
  <c r="H76" i="1"/>
  <c r="E78" i="1"/>
  <c r="N36" i="1"/>
  <c r="K38" i="1"/>
  <c r="K39" i="1"/>
  <c r="G78" i="1"/>
  <c r="G79" i="1"/>
  <c r="J76" i="1"/>
  <c r="L76" i="1"/>
  <c r="M77" i="1"/>
  <c r="E77" i="1"/>
  <c r="G77" i="1"/>
  <c r="I39" i="1"/>
  <c r="I38" i="1"/>
  <c r="L36" i="1"/>
  <c r="I37" i="1"/>
  <c r="F76" i="1"/>
  <c r="J36" i="1"/>
  <c r="F36" i="1" l="1"/>
  <c r="C38" i="1"/>
  <c r="C39" i="1"/>
</calcChain>
</file>

<file path=xl/sharedStrings.xml><?xml version="1.0" encoding="utf-8"?>
<sst xmlns="http://schemas.openxmlformats.org/spreadsheetml/2006/main" count="166" uniqueCount="74">
  <si>
    <t>Kentucky Power Company</t>
  </si>
  <si>
    <t>Case No. 2017-00179</t>
  </si>
  <si>
    <t>Analysis of Salaries and Wages</t>
  </si>
  <si>
    <t>For the Calendar Years 2012 through 2016 and the Test Year</t>
  </si>
  <si>
    <t>"000 Omitted"</t>
  </si>
  <si>
    <t>Calendar Years Prior to Test Year</t>
  </si>
  <si>
    <t>Test                                             Year</t>
  </si>
  <si>
    <t>5th = 2012</t>
  </si>
  <si>
    <t>4th = 2013</t>
  </si>
  <si>
    <t>3rd = 2014</t>
  </si>
  <si>
    <t>2nd = 2015</t>
  </si>
  <si>
    <t>1st = 2016</t>
  </si>
  <si>
    <t>Item</t>
  </si>
  <si>
    <t>Amount</t>
  </si>
  <si>
    <t>%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</si>
  <si>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</si>
  <si>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</si>
  <si>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</si>
  <si>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</si>
  <si>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</si>
  <si>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</si>
  <si>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</si>
  <si>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</si>
  <si>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</si>
  <si>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</si>
  <si>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</si>
  <si>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</si>
  <si>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</si>
  <si>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</si>
  <si>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1.</t>
  </si>
  <si>
    <t>Wages charged to expense</t>
  </si>
  <si>
    <t>2.</t>
  </si>
  <si>
    <t>Power Production Expense</t>
  </si>
  <si>
    <t>3.</t>
  </si>
  <si>
    <t>Transmission Expense</t>
  </si>
  <si>
    <t>4.</t>
  </si>
  <si>
    <t>Distribution Expense</t>
  </si>
  <si>
    <t>5.</t>
  </si>
  <si>
    <t>Customer Accounts Expense</t>
  </si>
  <si>
    <t>6.</t>
  </si>
  <si>
    <t xml:space="preserve">Customer Service and Information </t>
  </si>
  <si>
    <t>7.</t>
  </si>
  <si>
    <t>Sales Expense</t>
  </si>
  <si>
    <t>8.</t>
  </si>
  <si>
    <t>Administrative and General Expenses:</t>
  </si>
  <si>
    <t>(a) Administrative and General Salaries</t>
  </si>
  <si>
    <t>(b) Office Supplies and Expense</t>
  </si>
  <si>
    <t>(c) Administrative Expense transferred - credit</t>
  </si>
  <si>
    <t>(d) Outside services employed</t>
  </si>
  <si>
    <t>(e) Property insurance</t>
  </si>
  <si>
    <t>(f) Injuries and damages</t>
  </si>
  <si>
    <t>(g) Employee pensions and benefits</t>
  </si>
  <si>
    <t>(h) Franchise requirements</t>
  </si>
  <si>
    <t>(i) Regulatory commission expense</t>
  </si>
  <si>
    <t>(j) Duplicate charges - credit</t>
  </si>
  <si>
    <t>(k) Miscellaneous general expense</t>
  </si>
  <si>
    <t>(l) Maintenance of general plant</t>
  </si>
  <si>
    <t>Total Administrative and General Expenses - L8(a) through L8(l)</t>
  </si>
  <si>
    <t>9.</t>
  </si>
  <si>
    <t>Total Salaries and Wages charged expense (L2 through L7 + L8)</t>
  </si>
  <si>
    <t>10.</t>
  </si>
  <si>
    <t>Wages Capitalized</t>
  </si>
  <si>
    <t>11.</t>
  </si>
  <si>
    <t>Other</t>
  </si>
  <si>
    <t>12.</t>
  </si>
  <si>
    <t>Total Salaries and Wages</t>
  </si>
  <si>
    <t>13.</t>
  </si>
  <si>
    <t>Ratio of Salaries and wages charged to expense to total wages (L9/L12)</t>
  </si>
  <si>
    <t>14.</t>
  </si>
  <si>
    <t>Ratio of Salaries and wages capitalized to total wages (L10/L12)</t>
  </si>
  <si>
    <t>15.</t>
  </si>
  <si>
    <t>Ratio of Other Salaries and wages to total wages (L11/L12)</t>
  </si>
  <si>
    <t>Note:  Show percent increase of each year over the prior year in Columns (c), (e), (g), (i), (k) and (m)</t>
  </si>
  <si>
    <t>Analysis of Salaries and Wages -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</si>
</sst>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0.0000"/>
  </numFmts>
  <fonts count="8"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sz val="8"/>
      <name val="Arial"/>
      <family val="2"/>
    </font>
    <font>
      <sz val="12"/>
      <name val="Arial MT"/>
    </font>
    <font>
      <b/>
      <sz val="10"/>
      <name val="MS Sans Serif"/>
      <family val="2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4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6" fillId="0" borderId="12">
      <alignment horizontal="center"/>
    </xf>
    <xf numFmtId="0" fontId="6" fillId="0" borderId="12">
      <alignment horizontal="center"/>
    </xf>
    <xf numFmtId="0" fontId="7" fillId="0" borderId="12">
      <alignment horizontal="center"/>
    </xf>
    <xf numFmtId="0" fontId="6" fillId="0" borderId="12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3" borderId="0" applyNumberFormat="0" applyFont="0" applyBorder="0" applyAlignment="0" applyProtection="0"/>
  </cellStyleXfs>
  <cellXfs count="37">
    <xf numFmtId="0" fontId="0" fillId="0" borderId="0" xfId="0"/>
    <xf numFmtId="0" fontId="1" fillId="0" borderId="0" xfId="1" applyFill="1"/>
    <xf numFmtId="0" fontId="1" fillId="0" borderId="1" xfId="1" applyFill="1" applyBorder="1" applyAlignment="1">
      <alignment horizontal="center"/>
    </xf>
    <xf numFmtId="0" fontId="1" fillId="0" borderId="2" xfId="1" applyFill="1" applyBorder="1"/>
    <xf numFmtId="0" fontId="1" fillId="0" borderId="8" xfId="1" applyFill="1" applyBorder="1"/>
    <xf numFmtId="0" fontId="1" fillId="0" borderId="8" xfId="1" applyFill="1" applyBorder="1" applyAlignment="1">
      <alignment horizontal="center" wrapText="1"/>
    </xf>
    <xf numFmtId="49" fontId="1" fillId="0" borderId="8" xfId="1" applyNumberForma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49" fontId="1" fillId="0" borderId="0" xfId="1" applyNumberFormat="1" applyFill="1" applyBorder="1" applyAlignment="1">
      <alignment horizontal="center" wrapText="1"/>
    </xf>
    <xf numFmtId="0" fontId="1" fillId="0" borderId="8" xfId="1" quotePrefix="1" applyFill="1" applyBorder="1" applyAlignment="1">
      <alignment horizontal="center"/>
    </xf>
    <xf numFmtId="0" fontId="1" fillId="0" borderId="8" xfId="1" applyFill="1" applyBorder="1" applyAlignment="1">
      <alignment horizontal="left"/>
    </xf>
    <xf numFmtId="40" fontId="1" fillId="0" borderId="8" xfId="1" applyNumberFormat="1" applyFill="1" applyBorder="1"/>
    <xf numFmtId="37" fontId="1" fillId="0" borderId="0" xfId="1" applyNumberFormat="1" applyFill="1"/>
    <xf numFmtId="0" fontId="1" fillId="0" borderId="8" xfId="1" applyFill="1" applyBorder="1" applyAlignment="1">
      <alignment horizontal="left" wrapText="1"/>
    </xf>
    <xf numFmtId="0" fontId="1" fillId="0" borderId="8" xfId="1" applyFont="1" applyFill="1" applyBorder="1" applyAlignment="1">
      <alignment horizontal="left"/>
    </xf>
    <xf numFmtId="0" fontId="1" fillId="0" borderId="8" xfId="1" quotePrefix="1" applyFill="1" applyBorder="1" applyAlignment="1">
      <alignment horizontal="center" vertical="center"/>
    </xf>
    <xf numFmtId="38" fontId="1" fillId="0" borderId="8" xfId="1" applyNumberFormat="1" applyFill="1" applyBorder="1"/>
    <xf numFmtId="0" fontId="1" fillId="0" borderId="11" xfId="1" quotePrefix="1" applyFill="1" applyBorder="1" applyAlignment="1">
      <alignment horizontal="center" vertical="center"/>
    </xf>
    <xf numFmtId="164" fontId="1" fillId="0" borderId="8" xfId="1" applyNumberFormat="1" applyFill="1" applyBorder="1"/>
    <xf numFmtId="0" fontId="1" fillId="0" borderId="11" xfId="1" applyFill="1" applyBorder="1" applyAlignment="1">
      <alignment horizontal="left" wrapText="1"/>
    </xf>
    <xf numFmtId="0" fontId="1" fillId="0" borderId="11" xfId="1" applyFill="1" applyBorder="1"/>
    <xf numFmtId="0" fontId="1" fillId="0" borderId="0" xfId="1" quotePrefix="1" applyFill="1" applyAlignment="1">
      <alignment horizontal="center"/>
    </xf>
    <xf numFmtId="0" fontId="1" fillId="0" borderId="3" xfId="1" applyFill="1" applyBorder="1" applyAlignment="1">
      <alignment horizontal="left" vertical="center"/>
    </xf>
    <xf numFmtId="0" fontId="1" fillId="0" borderId="4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1" fillId="0" borderId="0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</cellXfs>
  <cellStyles count="40">
    <cellStyle name="Comma 2" xfId="2"/>
    <cellStyle name="Comma 3" xfId="3"/>
    <cellStyle name="Comma 4" xfId="4"/>
    <cellStyle name="Comma 5" xfId="5"/>
    <cellStyle name="Comma 5 2" xfId="6"/>
    <cellStyle name="Comma 6" xfId="7"/>
    <cellStyle name="Currency 2" xfId="8"/>
    <cellStyle name="Lines" xfId="9"/>
    <cellStyle name="Normal" xfId="0" builtinId="0"/>
    <cellStyle name="Normal 2" xfId="10"/>
    <cellStyle name="Normal 2 2" xfId="11"/>
    <cellStyle name="Normal 2 3" xfId="12"/>
    <cellStyle name="Normal 3" xfId="13"/>
    <cellStyle name="Normal 4" xfId="1"/>
    <cellStyle name="Normal 5" xfId="14"/>
    <cellStyle name="Normal 6" xfId="15"/>
    <cellStyle name="Percent 2" xfId="16"/>
    <cellStyle name="PSChar" xfId="17"/>
    <cellStyle name="PSChar 2" xfId="18"/>
    <cellStyle name="PSChar 3" xfId="19"/>
    <cellStyle name="PSChar 4" xfId="20"/>
    <cellStyle name="PSChar 4 2" xfId="21"/>
    <cellStyle name="PSDate" xfId="22"/>
    <cellStyle name="PSDate 2" xfId="23"/>
    <cellStyle name="PSDate 3" xfId="24"/>
    <cellStyle name="PSDec" xfId="25"/>
    <cellStyle name="PSDec 2" xfId="26"/>
    <cellStyle name="PSDec 3" xfId="27"/>
    <cellStyle name="PSHeading" xfId="28"/>
    <cellStyle name="PSHeading 2" xfId="29"/>
    <cellStyle name="PSHeading 3" xfId="30"/>
    <cellStyle name="PSHeading 4" xfId="31"/>
    <cellStyle name="PSInt" xfId="32"/>
    <cellStyle name="PSInt 2" xfId="33"/>
    <cellStyle name="PSInt 3" xfId="34"/>
    <cellStyle name="PSInt 4" xfId="35"/>
    <cellStyle name="PSInt 4 2" xfId="36"/>
    <cellStyle name="PSSpacer" xfId="37"/>
    <cellStyle name="PSSpacer 2" xfId="38"/>
    <cellStyle name="PSSpacer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0"/>
  <sheetViews>
    <sheetView tabSelected="1" zoomScale="90" zoomScaleNormal="90" workbookViewId="0">
      <pane xSplit="2" ySplit="11" topLeftCell="C57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09375" defaultRowHeight="13.2"/>
  <cols>
    <col min="1" max="1" width="4.44140625" style="1" bestFit="1" customWidth="1"/>
    <col min="2" max="2" width="32.6640625" style="1" customWidth="1"/>
    <col min="3" max="14" width="10.21875" style="1" customWidth="1"/>
    <col min="15" max="15" width="2.33203125" style="1" customWidth="1"/>
    <col min="16" max="16384" width="9.109375" style="1"/>
  </cols>
  <sheetData>
    <row r="2" spans="1: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ht="8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12.75" customHeight="1">
      <c r="A8" s="3"/>
      <c r="B8" s="3"/>
      <c r="C8" s="26" t="s">
        <v>5</v>
      </c>
      <c r="D8" s="27"/>
      <c r="E8" s="27"/>
      <c r="F8" s="27"/>
      <c r="G8" s="27"/>
      <c r="H8" s="27"/>
      <c r="I8" s="27"/>
      <c r="J8" s="27"/>
      <c r="K8" s="27"/>
      <c r="L8" s="28"/>
      <c r="M8" s="29" t="s">
        <v>6</v>
      </c>
      <c r="N8" s="30"/>
    </row>
    <row r="9" spans="1:15">
      <c r="A9" s="4"/>
      <c r="B9" s="5"/>
      <c r="C9" s="33" t="s">
        <v>7</v>
      </c>
      <c r="D9" s="34"/>
      <c r="E9" s="33" t="s">
        <v>8</v>
      </c>
      <c r="F9" s="34"/>
      <c r="G9" s="35" t="s">
        <v>9</v>
      </c>
      <c r="H9" s="36"/>
      <c r="I9" s="33" t="s">
        <v>10</v>
      </c>
      <c r="J9" s="34"/>
      <c r="K9" s="35" t="s">
        <v>11</v>
      </c>
      <c r="L9" s="36"/>
      <c r="M9" s="31"/>
      <c r="N9" s="32"/>
    </row>
    <row r="10" spans="1:15" ht="15" customHeight="1">
      <c r="A10" s="4"/>
      <c r="B10" s="5" t="s">
        <v>12</v>
      </c>
      <c r="C10" s="5" t="s">
        <v>13</v>
      </c>
      <c r="D10" s="6" t="s">
        <v>14</v>
      </c>
      <c r="E10" s="5" t="s">
        <v>13</v>
      </c>
      <c r="F10" s="6" t="s">
        <v>14</v>
      </c>
      <c r="G10" s="5" t="s">
        <v>13</v>
      </c>
      <c r="H10" s="6" t="s">
        <v>14</v>
      </c>
      <c r="I10" s="5" t="s">
        <v>13</v>
      </c>
      <c r="J10" s="6" t="s">
        <v>14</v>
      </c>
      <c r="K10" s="5" t="s">
        <v>13</v>
      </c>
      <c r="L10" s="6" t="s">
        <v>14</v>
      </c>
      <c r="M10" s="5" t="s">
        <v>13</v>
      </c>
      <c r="N10" s="6" t="s">
        <v>14</v>
      </c>
      <c r="O10" s="7"/>
    </row>
    <row r="11" spans="1:15" ht="27" customHeight="1">
      <c r="A11" s="5" t="s">
        <v>15</v>
      </c>
      <c r="B11" s="5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5" t="s">
        <v>21</v>
      </c>
      <c r="H11" s="6" t="s">
        <v>22</v>
      </c>
      <c r="I11" s="6" t="s">
        <v>23</v>
      </c>
      <c r="J11" s="6" t="s">
        <v>24</v>
      </c>
      <c r="K11" s="6" t="s">
        <v>25</v>
      </c>
      <c r="L11" s="6" t="s">
        <v>26</v>
      </c>
      <c r="M11" s="6" t="s">
        <v>27</v>
      </c>
      <c r="N11" s="6" t="s">
        <v>28</v>
      </c>
      <c r="O11" s="8"/>
    </row>
    <row r="12" spans="1:15">
      <c r="A12" s="9" t="s">
        <v>29</v>
      </c>
      <c r="B12" s="4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5">
      <c r="A13" s="9" t="s">
        <v>31</v>
      </c>
      <c r="B13" s="10" t="s">
        <v>32</v>
      </c>
      <c r="C13" s="16">
        <v>9135</v>
      </c>
      <c r="D13" s="11"/>
      <c r="E13" s="16">
        <v>7440</v>
      </c>
      <c r="F13" s="11">
        <f t="shared" ref="F13:F36" si="0">IF(C13=0,"",ROUND((+E13-C13)/C13,4)*100)</f>
        <v>-18.559999999999999</v>
      </c>
      <c r="G13" s="16">
        <v>25432</v>
      </c>
      <c r="H13" s="11">
        <f t="shared" ref="H13:H36" si="1">IF(E13=0,"",ROUND((+G13-E13)/E13,4)*100)</f>
        <v>241.82999999999998</v>
      </c>
      <c r="I13" s="16">
        <v>19200</v>
      </c>
      <c r="J13" s="11">
        <f t="shared" ref="J13:J36" si="2">IF(G13=0,"",ROUND((+I13-G13)/G13,4)*100)</f>
        <v>-24.5</v>
      </c>
      <c r="K13" s="16">
        <v>16163</v>
      </c>
      <c r="L13" s="11">
        <f t="shared" ref="L13:L36" si="3">IF(I13=0,"",ROUND((+K13-I13)/I13,4)*100)</f>
        <v>-15.82</v>
      </c>
      <c r="M13" s="16">
        <v>15952</v>
      </c>
      <c r="N13" s="11">
        <f t="shared" ref="N13:N36" si="4">IF(K13=0,"",ROUND((+M13-K13)/K13,4)*100)</f>
        <v>-1.31</v>
      </c>
      <c r="O13" s="12"/>
    </row>
    <row r="14" spans="1:15">
      <c r="A14" s="9" t="s">
        <v>33</v>
      </c>
      <c r="B14" s="10" t="s">
        <v>34</v>
      </c>
      <c r="C14" s="16">
        <v>1215</v>
      </c>
      <c r="D14" s="11"/>
      <c r="E14" s="16">
        <v>1058</v>
      </c>
      <c r="F14" s="11">
        <f t="shared" si="0"/>
        <v>-12.920000000000002</v>
      </c>
      <c r="G14" s="16">
        <v>1212</v>
      </c>
      <c r="H14" s="11">
        <f t="shared" si="1"/>
        <v>14.56</v>
      </c>
      <c r="I14" s="16">
        <v>81</v>
      </c>
      <c r="J14" s="11">
        <f t="shared" si="2"/>
        <v>-93.320000000000007</v>
      </c>
      <c r="K14" s="16">
        <v>59</v>
      </c>
      <c r="L14" s="11">
        <f t="shared" si="3"/>
        <v>-27.16</v>
      </c>
      <c r="M14" s="16">
        <v>58</v>
      </c>
      <c r="N14" s="11">
        <f t="shared" si="4"/>
        <v>-1.69</v>
      </c>
      <c r="O14" s="12"/>
    </row>
    <row r="15" spans="1:15">
      <c r="A15" s="9" t="s">
        <v>35</v>
      </c>
      <c r="B15" s="10" t="s">
        <v>36</v>
      </c>
      <c r="C15" s="16">
        <v>8847</v>
      </c>
      <c r="D15" s="11"/>
      <c r="E15" s="16">
        <v>7543</v>
      </c>
      <c r="F15" s="11">
        <f t="shared" si="0"/>
        <v>-14.74</v>
      </c>
      <c r="G15" s="16">
        <v>8335</v>
      </c>
      <c r="H15" s="11">
        <f t="shared" si="1"/>
        <v>10.5</v>
      </c>
      <c r="I15" s="16">
        <v>8702</v>
      </c>
      <c r="J15" s="11">
        <f t="shared" si="2"/>
        <v>4.3999999999999995</v>
      </c>
      <c r="K15" s="16">
        <v>8730</v>
      </c>
      <c r="L15" s="11">
        <f t="shared" si="3"/>
        <v>0.32</v>
      </c>
      <c r="M15" s="16">
        <v>8738</v>
      </c>
      <c r="N15" s="11">
        <f t="shared" si="4"/>
        <v>0.09</v>
      </c>
      <c r="O15" s="12"/>
    </row>
    <row r="16" spans="1:15">
      <c r="A16" s="9" t="s">
        <v>37</v>
      </c>
      <c r="B16" s="10" t="s">
        <v>38</v>
      </c>
      <c r="C16" s="16">
        <v>1236</v>
      </c>
      <c r="D16" s="11"/>
      <c r="E16" s="16">
        <v>1354</v>
      </c>
      <c r="F16" s="11">
        <f t="shared" si="0"/>
        <v>9.5500000000000007</v>
      </c>
      <c r="G16" s="16">
        <v>1446</v>
      </c>
      <c r="H16" s="11">
        <f t="shared" si="1"/>
        <v>6.79</v>
      </c>
      <c r="I16" s="16">
        <v>1381</v>
      </c>
      <c r="J16" s="11">
        <f t="shared" si="2"/>
        <v>-4.5</v>
      </c>
      <c r="K16" s="16">
        <v>1324</v>
      </c>
      <c r="L16" s="11">
        <f t="shared" si="3"/>
        <v>-4.1300000000000008</v>
      </c>
      <c r="M16" s="16">
        <v>1388</v>
      </c>
      <c r="N16" s="11">
        <f t="shared" si="4"/>
        <v>4.83</v>
      </c>
      <c r="O16" s="12"/>
    </row>
    <row r="17" spans="1:15">
      <c r="A17" s="9" t="s">
        <v>39</v>
      </c>
      <c r="B17" s="10" t="s">
        <v>40</v>
      </c>
      <c r="C17" s="16">
        <v>541</v>
      </c>
      <c r="D17" s="11"/>
      <c r="E17" s="16">
        <v>613</v>
      </c>
      <c r="F17" s="11">
        <f t="shared" si="0"/>
        <v>13.309999999999999</v>
      </c>
      <c r="G17" s="16">
        <v>680</v>
      </c>
      <c r="H17" s="11">
        <f t="shared" si="1"/>
        <v>10.93</v>
      </c>
      <c r="I17" s="16">
        <v>634</v>
      </c>
      <c r="J17" s="11">
        <f t="shared" si="2"/>
        <v>-6.76</v>
      </c>
      <c r="K17" s="16">
        <v>636</v>
      </c>
      <c r="L17" s="11">
        <f t="shared" si="3"/>
        <v>0.32</v>
      </c>
      <c r="M17" s="16">
        <v>660</v>
      </c>
      <c r="N17" s="11">
        <f t="shared" si="4"/>
        <v>3.7699999999999996</v>
      </c>
      <c r="O17" s="12"/>
    </row>
    <row r="18" spans="1:15">
      <c r="A18" s="9" t="s">
        <v>41</v>
      </c>
      <c r="B18" s="10" t="s">
        <v>42</v>
      </c>
      <c r="C18" s="16"/>
      <c r="D18" s="11"/>
      <c r="E18" s="16"/>
      <c r="F18" s="11" t="str">
        <f t="shared" si="0"/>
        <v/>
      </c>
      <c r="G18" s="16"/>
      <c r="H18" s="11" t="str">
        <f t="shared" si="1"/>
        <v/>
      </c>
      <c r="I18" s="16"/>
      <c r="J18" s="11" t="str">
        <f t="shared" si="2"/>
        <v/>
      </c>
      <c r="K18" s="16"/>
      <c r="L18" s="11" t="str">
        <f t="shared" si="3"/>
        <v/>
      </c>
      <c r="M18" s="16"/>
      <c r="N18" s="11" t="str">
        <f t="shared" si="4"/>
        <v/>
      </c>
      <c r="O18" s="12"/>
    </row>
    <row r="19" spans="1:15">
      <c r="A19" s="9" t="s">
        <v>43</v>
      </c>
      <c r="B19" s="4" t="s">
        <v>44</v>
      </c>
      <c r="C19" s="16"/>
      <c r="D19" s="11"/>
      <c r="E19" s="16"/>
      <c r="F19" s="11" t="str">
        <f t="shared" si="0"/>
        <v/>
      </c>
      <c r="G19" s="16"/>
      <c r="H19" s="11" t="str">
        <f t="shared" si="1"/>
        <v/>
      </c>
      <c r="I19" s="16"/>
      <c r="J19" s="11" t="str">
        <f t="shared" si="2"/>
        <v/>
      </c>
      <c r="K19" s="16"/>
      <c r="L19" s="11" t="str">
        <f t="shared" si="3"/>
        <v/>
      </c>
      <c r="M19" s="16"/>
      <c r="N19" s="11" t="str">
        <f t="shared" si="4"/>
        <v/>
      </c>
      <c r="O19" s="12"/>
    </row>
    <row r="20" spans="1:15">
      <c r="A20" s="9"/>
      <c r="B20" s="10" t="s">
        <v>45</v>
      </c>
      <c r="C20" s="16">
        <v>1389</v>
      </c>
      <c r="D20" s="11"/>
      <c r="E20" s="16">
        <v>1500</v>
      </c>
      <c r="F20" s="11">
        <f t="shared" si="0"/>
        <v>7.99</v>
      </c>
      <c r="G20" s="16">
        <v>1338</v>
      </c>
      <c r="H20" s="11">
        <f t="shared" si="1"/>
        <v>-10.8</v>
      </c>
      <c r="I20" s="16">
        <v>1288</v>
      </c>
      <c r="J20" s="11">
        <f t="shared" si="2"/>
        <v>-3.74</v>
      </c>
      <c r="K20" s="16">
        <v>1575</v>
      </c>
      <c r="L20" s="11">
        <f t="shared" si="3"/>
        <v>22.28</v>
      </c>
      <c r="M20" s="16">
        <v>1587</v>
      </c>
      <c r="N20" s="11">
        <f t="shared" si="4"/>
        <v>0.76</v>
      </c>
      <c r="O20" s="12"/>
    </row>
    <row r="21" spans="1:15">
      <c r="A21" s="9"/>
      <c r="B21" s="10" t="s">
        <v>46</v>
      </c>
      <c r="C21" s="16"/>
      <c r="D21" s="11"/>
      <c r="E21" s="16"/>
      <c r="F21" s="11" t="str">
        <f t="shared" si="0"/>
        <v/>
      </c>
      <c r="G21" s="16">
        <v>1</v>
      </c>
      <c r="H21" s="11" t="str">
        <f t="shared" si="1"/>
        <v/>
      </c>
      <c r="I21" s="16">
        <v>4</v>
      </c>
      <c r="J21" s="11">
        <f t="shared" si="2"/>
        <v>300</v>
      </c>
      <c r="K21" s="16">
        <v>2</v>
      </c>
      <c r="L21" s="11">
        <f t="shared" si="3"/>
        <v>-50</v>
      </c>
      <c r="M21" s="16">
        <v>-1</v>
      </c>
      <c r="N21" s="11">
        <f t="shared" si="4"/>
        <v>-150</v>
      </c>
      <c r="O21" s="12"/>
    </row>
    <row r="22" spans="1:15" ht="26.4">
      <c r="A22" s="9"/>
      <c r="B22" s="13" t="s">
        <v>47</v>
      </c>
      <c r="C22" s="16">
        <v>-713</v>
      </c>
      <c r="D22" s="11"/>
      <c r="E22" s="16">
        <v>-582</v>
      </c>
      <c r="F22" s="11">
        <f t="shared" si="0"/>
        <v>-18.37</v>
      </c>
      <c r="G22" s="16">
        <v>-523</v>
      </c>
      <c r="H22" s="11">
        <f t="shared" si="1"/>
        <v>-10.14</v>
      </c>
      <c r="I22" s="16">
        <v>-659</v>
      </c>
      <c r="J22" s="11">
        <f t="shared" si="2"/>
        <v>26</v>
      </c>
      <c r="K22" s="16">
        <v>-636</v>
      </c>
      <c r="L22" s="11">
        <f t="shared" si="3"/>
        <v>-3.49</v>
      </c>
      <c r="M22" s="16">
        <v>-567</v>
      </c>
      <c r="N22" s="11">
        <f t="shared" si="4"/>
        <v>-10.85</v>
      </c>
      <c r="O22" s="12"/>
    </row>
    <row r="23" spans="1:15">
      <c r="A23" s="9"/>
      <c r="B23" s="10" t="s">
        <v>48</v>
      </c>
      <c r="C23" s="16"/>
      <c r="D23" s="11"/>
      <c r="E23" s="16"/>
      <c r="F23" s="11" t="str">
        <f t="shared" si="0"/>
        <v/>
      </c>
      <c r="G23" s="16"/>
      <c r="H23" s="11" t="str">
        <f t="shared" si="1"/>
        <v/>
      </c>
      <c r="I23" s="16"/>
      <c r="J23" s="11" t="str">
        <f t="shared" si="2"/>
        <v/>
      </c>
      <c r="K23" s="16"/>
      <c r="L23" s="11" t="str">
        <f t="shared" si="3"/>
        <v/>
      </c>
      <c r="M23" s="16"/>
      <c r="N23" s="11" t="str">
        <f t="shared" si="4"/>
        <v/>
      </c>
      <c r="O23" s="12"/>
    </row>
    <row r="24" spans="1:15">
      <c r="A24" s="9"/>
      <c r="B24" s="10" t="s">
        <v>49</v>
      </c>
      <c r="C24" s="16"/>
      <c r="D24" s="11"/>
      <c r="E24" s="16"/>
      <c r="F24" s="11" t="str">
        <f t="shared" si="0"/>
        <v/>
      </c>
      <c r="G24" s="16"/>
      <c r="H24" s="11" t="str">
        <f t="shared" si="1"/>
        <v/>
      </c>
      <c r="I24" s="16"/>
      <c r="J24" s="11" t="str">
        <f t="shared" si="2"/>
        <v/>
      </c>
      <c r="K24" s="16"/>
      <c r="L24" s="11" t="str">
        <f t="shared" si="3"/>
        <v/>
      </c>
      <c r="M24" s="16"/>
      <c r="N24" s="11" t="str">
        <f t="shared" si="4"/>
        <v/>
      </c>
      <c r="O24" s="12"/>
    </row>
    <row r="25" spans="1:15">
      <c r="A25" s="9"/>
      <c r="B25" s="10" t="s">
        <v>50</v>
      </c>
      <c r="C25" s="16">
        <v>4</v>
      </c>
      <c r="D25" s="11"/>
      <c r="E25" s="16">
        <v>4</v>
      </c>
      <c r="F25" s="11">
        <f t="shared" si="0"/>
        <v>0</v>
      </c>
      <c r="G25" s="16">
        <v>10</v>
      </c>
      <c r="H25" s="11">
        <f t="shared" si="1"/>
        <v>150</v>
      </c>
      <c r="I25" s="16">
        <v>18</v>
      </c>
      <c r="J25" s="11">
        <f t="shared" si="2"/>
        <v>80</v>
      </c>
      <c r="K25" s="16">
        <v>6</v>
      </c>
      <c r="L25" s="11">
        <f t="shared" si="3"/>
        <v>-66.67</v>
      </c>
      <c r="M25" s="16">
        <v>6</v>
      </c>
      <c r="N25" s="11">
        <f t="shared" si="4"/>
        <v>0</v>
      </c>
      <c r="O25" s="12"/>
    </row>
    <row r="26" spans="1:15">
      <c r="A26" s="9"/>
      <c r="B26" s="10" t="s">
        <v>51</v>
      </c>
      <c r="C26" s="16">
        <v>13</v>
      </c>
      <c r="D26" s="11"/>
      <c r="E26" s="16"/>
      <c r="F26" s="11">
        <f t="shared" si="0"/>
        <v>-100</v>
      </c>
      <c r="G26" s="16">
        <v>6</v>
      </c>
      <c r="H26" s="11" t="str">
        <f t="shared" si="1"/>
        <v/>
      </c>
      <c r="I26" s="16">
        <v>2</v>
      </c>
      <c r="J26" s="11">
        <f t="shared" si="2"/>
        <v>-66.67</v>
      </c>
      <c r="K26" s="16">
        <v>14</v>
      </c>
      <c r="L26" s="11">
        <f t="shared" si="3"/>
        <v>600</v>
      </c>
      <c r="M26" s="16">
        <v>12</v>
      </c>
      <c r="N26" s="11">
        <f t="shared" si="4"/>
        <v>-14.29</v>
      </c>
      <c r="O26" s="12"/>
    </row>
    <row r="27" spans="1:15">
      <c r="A27" s="9"/>
      <c r="B27" s="10" t="s">
        <v>52</v>
      </c>
      <c r="C27" s="16"/>
      <c r="D27" s="11"/>
      <c r="E27" s="16"/>
      <c r="F27" s="11" t="str">
        <f t="shared" si="0"/>
        <v/>
      </c>
      <c r="G27" s="16"/>
      <c r="H27" s="11" t="str">
        <f t="shared" si="1"/>
        <v/>
      </c>
      <c r="I27" s="16"/>
      <c r="J27" s="11" t="str">
        <f t="shared" si="2"/>
        <v/>
      </c>
      <c r="K27" s="16"/>
      <c r="L27" s="11" t="str">
        <f t="shared" si="3"/>
        <v/>
      </c>
      <c r="M27" s="16"/>
      <c r="N27" s="11" t="str">
        <f t="shared" si="4"/>
        <v/>
      </c>
      <c r="O27" s="12"/>
    </row>
    <row r="28" spans="1:15">
      <c r="A28" s="9"/>
      <c r="B28" s="14" t="s">
        <v>53</v>
      </c>
      <c r="C28" s="16"/>
      <c r="D28" s="11"/>
      <c r="E28" s="16"/>
      <c r="F28" s="11" t="str">
        <f t="shared" si="0"/>
        <v/>
      </c>
      <c r="G28" s="16">
        <v>102</v>
      </c>
      <c r="H28" s="11" t="str">
        <f t="shared" si="1"/>
        <v/>
      </c>
      <c r="I28" s="16">
        <v>145</v>
      </c>
      <c r="J28" s="11">
        <f t="shared" si="2"/>
        <v>42.16</v>
      </c>
      <c r="K28" s="16">
        <v>30</v>
      </c>
      <c r="L28" s="11">
        <f t="shared" si="3"/>
        <v>-79.31</v>
      </c>
      <c r="M28" s="16">
        <v>91</v>
      </c>
      <c r="N28" s="11">
        <f t="shared" si="4"/>
        <v>203.33</v>
      </c>
      <c r="O28" s="12"/>
    </row>
    <row r="29" spans="1:15">
      <c r="A29" s="9"/>
      <c r="B29" s="10" t="s">
        <v>54</v>
      </c>
      <c r="C29" s="16"/>
      <c r="D29" s="11"/>
      <c r="E29" s="16"/>
      <c r="F29" s="11" t="str">
        <f t="shared" si="0"/>
        <v/>
      </c>
      <c r="G29" s="16"/>
      <c r="H29" s="11" t="str">
        <f t="shared" si="1"/>
        <v/>
      </c>
      <c r="I29" s="16"/>
      <c r="J29" s="11" t="str">
        <f t="shared" si="2"/>
        <v/>
      </c>
      <c r="K29" s="16"/>
      <c r="L29" s="11" t="str">
        <f t="shared" si="3"/>
        <v/>
      </c>
      <c r="M29" s="16"/>
      <c r="N29" s="11" t="str">
        <f t="shared" si="4"/>
        <v/>
      </c>
      <c r="O29" s="12"/>
    </row>
    <row r="30" spans="1:15">
      <c r="A30" s="9"/>
      <c r="B30" s="10" t="s">
        <v>55</v>
      </c>
      <c r="C30" s="16">
        <v>45</v>
      </c>
      <c r="D30" s="11"/>
      <c r="E30" s="16">
        <v>43</v>
      </c>
      <c r="F30" s="11">
        <f t="shared" si="0"/>
        <v>-4.4400000000000004</v>
      </c>
      <c r="G30" s="16">
        <v>14</v>
      </c>
      <c r="H30" s="11">
        <f t="shared" si="1"/>
        <v>-67.44</v>
      </c>
      <c r="I30" s="16">
        <v>25</v>
      </c>
      <c r="J30" s="11">
        <f t="shared" si="2"/>
        <v>78.569999999999993</v>
      </c>
      <c r="K30" s="16">
        <v>26</v>
      </c>
      <c r="L30" s="11">
        <f t="shared" si="3"/>
        <v>4</v>
      </c>
      <c r="M30" s="16">
        <v>26</v>
      </c>
      <c r="N30" s="11">
        <f t="shared" si="4"/>
        <v>0</v>
      </c>
      <c r="O30" s="12"/>
    </row>
    <row r="31" spans="1:15">
      <c r="A31" s="9"/>
      <c r="B31" s="10" t="s">
        <v>56</v>
      </c>
      <c r="C31" s="16">
        <v>723</v>
      </c>
      <c r="D31" s="11"/>
      <c r="E31" s="16">
        <v>524</v>
      </c>
      <c r="F31" s="11">
        <f t="shared" si="0"/>
        <v>-27.52</v>
      </c>
      <c r="G31" s="16">
        <v>486</v>
      </c>
      <c r="H31" s="11">
        <f t="shared" si="1"/>
        <v>-7.2499999999999991</v>
      </c>
      <c r="I31" s="16">
        <v>782</v>
      </c>
      <c r="J31" s="11">
        <f t="shared" si="2"/>
        <v>60.91</v>
      </c>
      <c r="K31" s="16">
        <v>710</v>
      </c>
      <c r="L31" s="11">
        <f t="shared" si="3"/>
        <v>-9.2100000000000009</v>
      </c>
      <c r="M31" s="16">
        <v>704</v>
      </c>
      <c r="N31" s="11">
        <f t="shared" si="4"/>
        <v>-0.85000000000000009</v>
      </c>
      <c r="O31" s="12"/>
    </row>
    <row r="32" spans="1:15" ht="25.5" customHeight="1">
      <c r="A32" s="15" t="s">
        <v>43</v>
      </c>
      <c r="B32" s="13" t="s">
        <v>57</v>
      </c>
      <c r="C32" s="16">
        <f>SUM(C20:C31)</f>
        <v>1461</v>
      </c>
      <c r="D32" s="11"/>
      <c r="E32" s="16">
        <f>SUM(E20:E31)</f>
        <v>1489</v>
      </c>
      <c r="F32" s="11">
        <f t="shared" si="0"/>
        <v>1.92</v>
      </c>
      <c r="G32" s="16">
        <f>SUM(G20:G31)</f>
        <v>1434</v>
      </c>
      <c r="H32" s="11">
        <f t="shared" si="1"/>
        <v>-3.6900000000000004</v>
      </c>
      <c r="I32" s="16">
        <f>SUM(I20:I31)</f>
        <v>1605</v>
      </c>
      <c r="J32" s="11">
        <f t="shared" si="2"/>
        <v>11.92</v>
      </c>
      <c r="K32" s="16">
        <f>SUM(K20:K31)</f>
        <v>1727</v>
      </c>
      <c r="L32" s="11">
        <f t="shared" si="3"/>
        <v>7.6</v>
      </c>
      <c r="M32" s="16">
        <f>SUM(M20:M31)</f>
        <v>1858</v>
      </c>
      <c r="N32" s="11">
        <f t="shared" si="4"/>
        <v>7.59</v>
      </c>
    </row>
    <row r="33" spans="1:14" ht="25.5" customHeight="1">
      <c r="A33" s="15" t="s">
        <v>58</v>
      </c>
      <c r="B33" s="13" t="s">
        <v>59</v>
      </c>
      <c r="C33" s="16">
        <f>+C32+C13+C14+C15+C16+C17+C18</f>
        <v>22435</v>
      </c>
      <c r="D33" s="11"/>
      <c r="E33" s="16">
        <f>+E32+E13+E14+E15+E16+E17+E18</f>
        <v>19497</v>
      </c>
      <c r="F33" s="11">
        <f t="shared" si="0"/>
        <v>-13.100000000000001</v>
      </c>
      <c r="G33" s="16">
        <f>+G32+G13+G14+G15+G16+G17+G18</f>
        <v>38539</v>
      </c>
      <c r="H33" s="11">
        <f t="shared" si="1"/>
        <v>97.67</v>
      </c>
      <c r="I33" s="16">
        <f>+I32+I13+I14+I15+I16+I17+I18</f>
        <v>31603</v>
      </c>
      <c r="J33" s="11">
        <f t="shared" si="2"/>
        <v>-18</v>
      </c>
      <c r="K33" s="16">
        <f>+K32+K13+K14+K15+K16+K17+K18</f>
        <v>28639</v>
      </c>
      <c r="L33" s="11">
        <f t="shared" si="3"/>
        <v>-9.379999999999999</v>
      </c>
      <c r="M33" s="16">
        <f>+M32+M13+M14+M15+M16+M17+M18</f>
        <v>28654</v>
      </c>
      <c r="N33" s="11">
        <f t="shared" si="4"/>
        <v>0.05</v>
      </c>
    </row>
    <row r="34" spans="1:14">
      <c r="A34" s="9" t="s">
        <v>60</v>
      </c>
      <c r="B34" s="10" t="s">
        <v>61</v>
      </c>
      <c r="C34" s="16">
        <v>14067</v>
      </c>
      <c r="D34" s="11"/>
      <c r="E34" s="16">
        <v>13835</v>
      </c>
      <c r="F34" s="11">
        <f t="shared" si="0"/>
        <v>-1.6500000000000001</v>
      </c>
      <c r="G34" s="16">
        <v>13802</v>
      </c>
      <c r="H34" s="11">
        <f t="shared" si="1"/>
        <v>-0.24</v>
      </c>
      <c r="I34" s="16">
        <v>12289</v>
      </c>
      <c r="J34" s="11">
        <f t="shared" si="2"/>
        <v>-10.96</v>
      </c>
      <c r="K34" s="16">
        <v>13245</v>
      </c>
      <c r="L34" s="11">
        <f t="shared" si="3"/>
        <v>7.7799999999999994</v>
      </c>
      <c r="M34" s="16">
        <v>13312</v>
      </c>
      <c r="N34" s="11">
        <f t="shared" si="4"/>
        <v>0.51</v>
      </c>
    </row>
    <row r="35" spans="1:14">
      <c r="A35" s="9" t="s">
        <v>62</v>
      </c>
      <c r="B35" s="10" t="s">
        <v>63</v>
      </c>
      <c r="C35" s="16">
        <v>1766</v>
      </c>
      <c r="D35" s="11"/>
      <c r="E35" s="16">
        <v>1371</v>
      </c>
      <c r="F35" s="11">
        <f t="shared" si="0"/>
        <v>-22.37</v>
      </c>
      <c r="G35" s="16">
        <v>5218</v>
      </c>
      <c r="H35" s="11">
        <f t="shared" si="1"/>
        <v>280.60000000000002</v>
      </c>
      <c r="I35" s="16">
        <v>4122</v>
      </c>
      <c r="J35" s="11">
        <f t="shared" si="2"/>
        <v>-21</v>
      </c>
      <c r="K35" s="16">
        <v>4188</v>
      </c>
      <c r="L35" s="11">
        <f t="shared" si="3"/>
        <v>1.6</v>
      </c>
      <c r="M35" s="16">
        <v>4252</v>
      </c>
      <c r="N35" s="11">
        <f t="shared" si="4"/>
        <v>1.53</v>
      </c>
    </row>
    <row r="36" spans="1:14">
      <c r="A36" s="15" t="s">
        <v>64</v>
      </c>
      <c r="B36" s="10" t="s">
        <v>65</v>
      </c>
      <c r="C36" s="16">
        <f>+C33+C35+C34</f>
        <v>38268</v>
      </c>
      <c r="D36" s="11"/>
      <c r="E36" s="16">
        <f>+E33+E35+E34</f>
        <v>34703</v>
      </c>
      <c r="F36" s="11">
        <f t="shared" si="0"/>
        <v>-9.32</v>
      </c>
      <c r="G36" s="16">
        <f>+G33+G35+G34</f>
        <v>57559</v>
      </c>
      <c r="H36" s="11">
        <f t="shared" si="1"/>
        <v>65.86</v>
      </c>
      <c r="I36" s="16">
        <f>+I33+I35+I34</f>
        <v>48014</v>
      </c>
      <c r="J36" s="11">
        <f t="shared" si="2"/>
        <v>-16.580000000000002</v>
      </c>
      <c r="K36" s="16">
        <f>+K33+K35+K34</f>
        <v>46072</v>
      </c>
      <c r="L36" s="11">
        <f t="shared" si="3"/>
        <v>-4.04</v>
      </c>
      <c r="M36" s="16">
        <f>+M33+M35+M34</f>
        <v>46218</v>
      </c>
      <c r="N36" s="11">
        <f t="shared" si="4"/>
        <v>0.32</v>
      </c>
    </row>
    <row r="37" spans="1:14" ht="26.4">
      <c r="A37" s="17" t="s">
        <v>66</v>
      </c>
      <c r="B37" s="13" t="s">
        <v>67</v>
      </c>
      <c r="C37" s="18">
        <f>+C33/C36</f>
        <v>0.5862600606250653</v>
      </c>
      <c r="D37" s="4"/>
      <c r="E37" s="18">
        <f>+E33/E36</f>
        <v>0.5618246261130162</v>
      </c>
      <c r="F37" s="4"/>
      <c r="G37" s="18">
        <f>+G33/G36</f>
        <v>0.66955645511562045</v>
      </c>
      <c r="H37" s="4"/>
      <c r="I37" s="18">
        <f>+I33/I36</f>
        <v>0.6582038572083142</v>
      </c>
      <c r="J37" s="4"/>
      <c r="K37" s="18">
        <f>+K33/K36</f>
        <v>0.62161399548532736</v>
      </c>
      <c r="L37" s="4"/>
      <c r="M37" s="18">
        <f>+M33/M36</f>
        <v>0.61997490155350732</v>
      </c>
      <c r="N37" s="4"/>
    </row>
    <row r="38" spans="1:14" ht="26.4">
      <c r="A38" s="17" t="s">
        <v>68</v>
      </c>
      <c r="B38" s="19" t="s">
        <v>69</v>
      </c>
      <c r="C38" s="18">
        <f>+C34/C36</f>
        <v>0.3675917215428034</v>
      </c>
      <c r="D38" s="20"/>
      <c r="E38" s="18">
        <f>+E34/E36</f>
        <v>0.39866870299397744</v>
      </c>
      <c r="F38" s="20"/>
      <c r="G38" s="18">
        <f>+G34/G36</f>
        <v>0.23978873851178789</v>
      </c>
      <c r="H38" s="20"/>
      <c r="I38" s="18">
        <f>+I34/I36</f>
        <v>0.25594618236347733</v>
      </c>
      <c r="J38" s="20"/>
      <c r="K38" s="18">
        <f>+K34/K36</f>
        <v>0.28748480638999824</v>
      </c>
      <c r="L38" s="20"/>
      <c r="M38" s="18">
        <f>+M34/M36</f>
        <v>0.28802631009563373</v>
      </c>
      <c r="N38" s="20"/>
    </row>
    <row r="39" spans="1:14" ht="26.4">
      <c r="A39" s="17" t="s">
        <v>70</v>
      </c>
      <c r="B39" s="19" t="s">
        <v>71</v>
      </c>
      <c r="C39" s="18">
        <f>+C35/C36</f>
        <v>4.6148217832131286E-2</v>
      </c>
      <c r="D39" s="20"/>
      <c r="E39" s="18">
        <f>+E35/E36</f>
        <v>3.9506670893006371E-2</v>
      </c>
      <c r="F39" s="20"/>
      <c r="G39" s="18">
        <f>+G35/G36</f>
        <v>9.0654806372591601E-2</v>
      </c>
      <c r="H39" s="20"/>
      <c r="I39" s="18">
        <f>+I35/I36</f>
        <v>8.5849960428208444E-2</v>
      </c>
      <c r="J39" s="20"/>
      <c r="K39" s="18">
        <f>+K35/K36</f>
        <v>9.0901198124674426E-2</v>
      </c>
      <c r="L39" s="20"/>
      <c r="M39" s="18">
        <f>+M35/M36</f>
        <v>9.1998788350858979E-2</v>
      </c>
      <c r="N39" s="20"/>
    </row>
    <row r="40" spans="1:14" ht="25.5" customHeight="1">
      <c r="A40" s="22" t="s">
        <v>72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>
      <c r="A41" s="21"/>
    </row>
    <row r="42" spans="1:14">
      <c r="A42" s="21"/>
    </row>
    <row r="43" spans="1:14">
      <c r="A43" s="25" t="s">
        <v>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>
      <c r="A44" s="25" t="str">
        <f>+A3</f>
        <v>Case No. 2017-00179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>
      <c r="A45" s="25" t="s">
        <v>73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>
      <c r="A46" s="25" t="str">
        <f>+A5</f>
        <v>For the Calendar Years 2012 through 2016 and the Test Year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>
      <c r="A47" s="25" t="s">
        <v>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75" customHeight="1">
      <c r="A48" s="4"/>
      <c r="B48" s="4"/>
      <c r="C48" s="26" t="s">
        <v>5</v>
      </c>
      <c r="D48" s="27"/>
      <c r="E48" s="27"/>
      <c r="F48" s="27"/>
      <c r="G48" s="27"/>
      <c r="H48" s="27"/>
      <c r="I48" s="27"/>
      <c r="J48" s="27"/>
      <c r="K48" s="27"/>
      <c r="L48" s="28"/>
      <c r="M48" s="29" t="s">
        <v>6</v>
      </c>
      <c r="N48" s="30"/>
    </row>
    <row r="49" spans="1:14">
      <c r="A49" s="4"/>
      <c r="B49" s="4"/>
      <c r="C49" s="33" t="s">
        <v>7</v>
      </c>
      <c r="D49" s="34"/>
      <c r="E49" s="33" t="s">
        <v>8</v>
      </c>
      <c r="F49" s="34"/>
      <c r="G49" s="35" t="s">
        <v>9</v>
      </c>
      <c r="H49" s="36"/>
      <c r="I49" s="33" t="s">
        <v>10</v>
      </c>
      <c r="J49" s="34"/>
      <c r="K49" s="35" t="s">
        <v>11</v>
      </c>
      <c r="L49" s="36"/>
      <c r="M49" s="31"/>
      <c r="N49" s="32"/>
    </row>
    <row r="50" spans="1:14" ht="15" customHeight="1">
      <c r="A50" s="4"/>
      <c r="B50" s="5" t="s">
        <v>12</v>
      </c>
      <c r="C50" s="5" t="s">
        <v>13</v>
      </c>
      <c r="D50" s="6" t="s">
        <v>14</v>
      </c>
      <c r="E50" s="5" t="s">
        <v>13</v>
      </c>
      <c r="F50" s="6" t="s">
        <v>14</v>
      </c>
      <c r="G50" s="5" t="s">
        <v>13</v>
      </c>
      <c r="H50" s="6" t="s">
        <v>14</v>
      </c>
      <c r="I50" s="5" t="s">
        <v>13</v>
      </c>
      <c r="J50" s="6" t="s">
        <v>14</v>
      </c>
      <c r="K50" s="5" t="s">
        <v>13</v>
      </c>
      <c r="L50" s="6" t="s">
        <v>14</v>
      </c>
      <c r="M50" s="5" t="s">
        <v>13</v>
      </c>
      <c r="N50" s="6" t="s">
        <v>14</v>
      </c>
    </row>
    <row r="51" spans="1:14" ht="27" customHeight="1">
      <c r="A51" s="5" t="s">
        <v>15</v>
      </c>
      <c r="B51" s="5" t="s">
        <v>16</v>
      </c>
      <c r="C51" s="6" t="s">
        <v>17</v>
      </c>
      <c r="D51" s="6" t="s">
        <v>18</v>
      </c>
      <c r="E51" s="6" t="s">
        <v>19</v>
      </c>
      <c r="F51" s="6" t="s">
        <v>20</v>
      </c>
      <c r="G51" s="5" t="s">
        <v>21</v>
      </c>
      <c r="H51" s="6" t="s">
        <v>22</v>
      </c>
      <c r="I51" s="6" t="s">
        <v>23</v>
      </c>
      <c r="J51" s="6" t="s">
        <v>24</v>
      </c>
      <c r="K51" s="6" t="s">
        <v>25</v>
      </c>
      <c r="L51" s="6" t="s">
        <v>26</v>
      </c>
      <c r="M51" s="6" t="s">
        <v>27</v>
      </c>
      <c r="N51" s="6" t="s">
        <v>28</v>
      </c>
    </row>
    <row r="52" spans="1:14">
      <c r="A52" s="9" t="s">
        <v>29</v>
      </c>
      <c r="B52" s="4" t="s">
        <v>30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9" t="s">
        <v>31</v>
      </c>
      <c r="B53" s="10" t="s">
        <v>32</v>
      </c>
      <c r="C53" s="16">
        <v>939</v>
      </c>
      <c r="D53" s="11"/>
      <c r="E53" s="16">
        <v>1017</v>
      </c>
      <c r="F53" s="11">
        <f t="shared" ref="F53:F76" si="5">IF(C53=0,"",ROUND((+E53-C53)/C53,4)*100)</f>
        <v>8.3099999999999987</v>
      </c>
      <c r="G53" s="16">
        <v>3308</v>
      </c>
      <c r="H53" s="11">
        <f t="shared" ref="H53:H76" si="6">IF(E53=0,"",ROUND((+G53-E53)/E53,4)*100)</f>
        <v>225.26999999999998</v>
      </c>
      <c r="I53" s="16">
        <v>2899</v>
      </c>
      <c r="J53" s="11">
        <f t="shared" ref="J53:J76" si="7">IF(G53=0,"",ROUND((+I53-G53)/G53,4)*100)</f>
        <v>-12.36</v>
      </c>
      <c r="K53" s="16">
        <v>1942</v>
      </c>
      <c r="L53" s="11">
        <f t="shared" ref="L53:L76" si="8">IF(I53=0,"",ROUND((+K53-I53)/I53,4)*100)</f>
        <v>-33.01</v>
      </c>
      <c r="M53" s="16">
        <v>1941</v>
      </c>
      <c r="N53" s="11">
        <f t="shared" ref="N53:N76" si="9">IF(K53=0,"",ROUND((+M53-K53)/K53,4)*100)</f>
        <v>-0.05</v>
      </c>
    </row>
    <row r="54" spans="1:14">
      <c r="A54" s="9" t="s">
        <v>33</v>
      </c>
      <c r="B54" s="10" t="s">
        <v>34</v>
      </c>
      <c r="C54" s="16">
        <v>202</v>
      </c>
      <c r="D54" s="11"/>
      <c r="E54" s="16">
        <v>87</v>
      </c>
      <c r="F54" s="11">
        <f t="shared" si="5"/>
        <v>-56.93</v>
      </c>
      <c r="G54" s="16">
        <v>153</v>
      </c>
      <c r="H54" s="11">
        <f t="shared" si="6"/>
        <v>75.86</v>
      </c>
      <c r="I54" s="16">
        <v>3</v>
      </c>
      <c r="J54" s="11">
        <f t="shared" si="7"/>
        <v>-98.04</v>
      </c>
      <c r="K54" s="16">
        <v>2</v>
      </c>
      <c r="L54" s="11">
        <f t="shared" si="8"/>
        <v>-33.33</v>
      </c>
      <c r="M54" s="16">
        <v>2</v>
      </c>
      <c r="N54" s="11">
        <f t="shared" si="9"/>
        <v>0</v>
      </c>
    </row>
    <row r="55" spans="1:14">
      <c r="A55" s="9" t="s">
        <v>35</v>
      </c>
      <c r="B55" s="10" t="s">
        <v>36</v>
      </c>
      <c r="C55" s="16">
        <v>2682</v>
      </c>
      <c r="D55" s="11"/>
      <c r="E55" s="16">
        <v>1688</v>
      </c>
      <c r="F55" s="11">
        <f t="shared" si="5"/>
        <v>-37.059999999999995</v>
      </c>
      <c r="G55" s="16">
        <v>2048</v>
      </c>
      <c r="H55" s="11">
        <f t="shared" si="6"/>
        <v>21.33</v>
      </c>
      <c r="I55" s="16">
        <v>2203</v>
      </c>
      <c r="J55" s="11">
        <f t="shared" si="7"/>
        <v>7.57</v>
      </c>
      <c r="K55" s="16">
        <v>1778</v>
      </c>
      <c r="L55" s="11">
        <f t="shared" si="8"/>
        <v>-19.29</v>
      </c>
      <c r="M55" s="16">
        <v>1799</v>
      </c>
      <c r="N55" s="11">
        <f t="shared" si="9"/>
        <v>1.18</v>
      </c>
    </row>
    <row r="56" spans="1:14">
      <c r="A56" s="9" t="s">
        <v>37</v>
      </c>
      <c r="B56" s="10" t="s">
        <v>38</v>
      </c>
      <c r="C56" s="16">
        <v>69</v>
      </c>
      <c r="D56" s="11"/>
      <c r="E56" s="16">
        <v>69</v>
      </c>
      <c r="F56" s="11">
        <f t="shared" si="5"/>
        <v>0</v>
      </c>
      <c r="G56" s="16">
        <v>65</v>
      </c>
      <c r="H56" s="11">
        <f t="shared" si="6"/>
        <v>-5.8000000000000007</v>
      </c>
      <c r="I56" s="16">
        <v>76</v>
      </c>
      <c r="J56" s="11">
        <f t="shared" si="7"/>
        <v>16.919999999999998</v>
      </c>
      <c r="K56" s="16">
        <v>80</v>
      </c>
      <c r="L56" s="11">
        <f t="shared" si="8"/>
        <v>5.26</v>
      </c>
      <c r="M56" s="16">
        <v>86</v>
      </c>
      <c r="N56" s="11">
        <f t="shared" si="9"/>
        <v>7.5</v>
      </c>
    </row>
    <row r="57" spans="1:14">
      <c r="A57" s="9" t="s">
        <v>39</v>
      </c>
      <c r="B57" s="10" t="s">
        <v>40</v>
      </c>
      <c r="C57" s="16"/>
      <c r="D57" s="11"/>
      <c r="E57" s="16"/>
      <c r="F57" s="11" t="str">
        <f t="shared" si="5"/>
        <v/>
      </c>
      <c r="G57" s="16"/>
      <c r="H57" s="11" t="str">
        <f t="shared" si="6"/>
        <v/>
      </c>
      <c r="I57" s="16">
        <v>1</v>
      </c>
      <c r="J57" s="11" t="str">
        <f t="shared" si="7"/>
        <v/>
      </c>
      <c r="K57" s="16"/>
      <c r="L57" s="11">
        <f t="shared" si="8"/>
        <v>-100</v>
      </c>
      <c r="M57" s="16"/>
      <c r="N57" s="11" t="str">
        <f t="shared" si="9"/>
        <v/>
      </c>
    </row>
    <row r="58" spans="1:14">
      <c r="A58" s="9" t="s">
        <v>41</v>
      </c>
      <c r="B58" s="10" t="s">
        <v>42</v>
      </c>
      <c r="C58" s="16"/>
      <c r="D58" s="11"/>
      <c r="E58" s="16"/>
      <c r="F58" s="11" t="str">
        <f t="shared" si="5"/>
        <v/>
      </c>
      <c r="G58" s="16"/>
      <c r="H58" s="11" t="str">
        <f t="shared" si="6"/>
        <v/>
      </c>
      <c r="I58" s="16"/>
      <c r="J58" s="11" t="str">
        <f t="shared" si="7"/>
        <v/>
      </c>
      <c r="K58" s="16"/>
      <c r="L58" s="11" t="str">
        <f t="shared" si="8"/>
        <v/>
      </c>
      <c r="M58" s="16"/>
      <c r="N58" s="11" t="str">
        <f t="shared" si="9"/>
        <v/>
      </c>
    </row>
    <row r="59" spans="1:14">
      <c r="A59" s="9" t="s">
        <v>43</v>
      </c>
      <c r="B59" s="4" t="s">
        <v>44</v>
      </c>
      <c r="C59" s="16"/>
      <c r="D59" s="11"/>
      <c r="E59" s="16"/>
      <c r="F59" s="11" t="str">
        <f t="shared" si="5"/>
        <v/>
      </c>
      <c r="G59" s="16"/>
      <c r="H59" s="11" t="str">
        <f t="shared" si="6"/>
        <v/>
      </c>
      <c r="I59" s="16"/>
      <c r="J59" s="11" t="str">
        <f t="shared" si="7"/>
        <v/>
      </c>
      <c r="K59" s="16"/>
      <c r="L59" s="11" t="str">
        <f t="shared" si="8"/>
        <v/>
      </c>
      <c r="M59" s="16"/>
      <c r="N59" s="11" t="str">
        <f t="shared" si="9"/>
        <v/>
      </c>
    </row>
    <row r="60" spans="1:14">
      <c r="A60" s="9"/>
      <c r="B60" s="10" t="s">
        <v>45</v>
      </c>
      <c r="C60" s="16">
        <v>6</v>
      </c>
      <c r="D60" s="11"/>
      <c r="E60" s="16">
        <v>5</v>
      </c>
      <c r="F60" s="11">
        <f t="shared" si="5"/>
        <v>-16.669999999999998</v>
      </c>
      <c r="G60" s="16">
        <v>3</v>
      </c>
      <c r="H60" s="11">
        <f t="shared" si="6"/>
        <v>-40</v>
      </c>
      <c r="I60" s="16">
        <v>2</v>
      </c>
      <c r="J60" s="11">
        <f t="shared" si="7"/>
        <v>-33.33</v>
      </c>
      <c r="K60" s="16">
        <v>0</v>
      </c>
      <c r="L60" s="11">
        <f t="shared" si="8"/>
        <v>-100</v>
      </c>
      <c r="M60" s="16">
        <v>0</v>
      </c>
      <c r="N60" s="11" t="str">
        <f t="shared" si="9"/>
        <v/>
      </c>
    </row>
    <row r="61" spans="1:14">
      <c r="A61" s="9"/>
      <c r="B61" s="10" t="s">
        <v>46</v>
      </c>
      <c r="C61" s="16"/>
      <c r="D61" s="11"/>
      <c r="E61" s="16"/>
      <c r="F61" s="11" t="str">
        <f t="shared" si="5"/>
        <v/>
      </c>
      <c r="G61" s="16">
        <v>0</v>
      </c>
      <c r="H61" s="11" t="str">
        <f t="shared" si="6"/>
        <v/>
      </c>
      <c r="I61" s="16">
        <v>0</v>
      </c>
      <c r="J61" s="11" t="str">
        <f t="shared" si="7"/>
        <v/>
      </c>
      <c r="K61" s="16">
        <v>0</v>
      </c>
      <c r="L61" s="11" t="str">
        <f t="shared" si="8"/>
        <v/>
      </c>
      <c r="M61" s="16">
        <v>1</v>
      </c>
      <c r="N61" s="11" t="str">
        <f t="shared" si="9"/>
        <v/>
      </c>
    </row>
    <row r="62" spans="1:14" ht="26.4">
      <c r="A62" s="9"/>
      <c r="B62" s="13" t="s">
        <v>47</v>
      </c>
      <c r="C62" s="16"/>
      <c r="D62" s="11"/>
      <c r="E62" s="16"/>
      <c r="F62" s="11" t="str">
        <f t="shared" si="5"/>
        <v/>
      </c>
      <c r="G62" s="16"/>
      <c r="H62" s="11" t="str">
        <f t="shared" si="6"/>
        <v/>
      </c>
      <c r="I62" s="16"/>
      <c r="J62" s="11" t="str">
        <f t="shared" si="7"/>
        <v/>
      </c>
      <c r="K62" s="16"/>
      <c r="L62" s="11" t="str">
        <f t="shared" si="8"/>
        <v/>
      </c>
      <c r="M62" s="16"/>
      <c r="N62" s="11" t="str">
        <f t="shared" si="9"/>
        <v/>
      </c>
    </row>
    <row r="63" spans="1:14">
      <c r="A63" s="9"/>
      <c r="B63" s="10" t="s">
        <v>48</v>
      </c>
      <c r="C63" s="16"/>
      <c r="D63" s="11"/>
      <c r="E63" s="16"/>
      <c r="F63" s="11" t="str">
        <f t="shared" si="5"/>
        <v/>
      </c>
      <c r="G63" s="16"/>
      <c r="H63" s="11" t="str">
        <f t="shared" si="6"/>
        <v/>
      </c>
      <c r="I63" s="16"/>
      <c r="J63" s="11" t="str">
        <f t="shared" si="7"/>
        <v/>
      </c>
      <c r="K63" s="16"/>
      <c r="L63" s="11" t="str">
        <f t="shared" si="8"/>
        <v/>
      </c>
      <c r="M63" s="16"/>
      <c r="N63" s="11" t="str">
        <f t="shared" si="9"/>
        <v/>
      </c>
    </row>
    <row r="64" spans="1:14">
      <c r="A64" s="9"/>
      <c r="B64" s="10" t="s">
        <v>49</v>
      </c>
      <c r="C64" s="16"/>
      <c r="D64" s="11"/>
      <c r="E64" s="16"/>
      <c r="F64" s="11" t="str">
        <f t="shared" si="5"/>
        <v/>
      </c>
      <c r="G64" s="16"/>
      <c r="H64" s="11" t="str">
        <f t="shared" si="6"/>
        <v/>
      </c>
      <c r="I64" s="16"/>
      <c r="J64" s="11" t="str">
        <f t="shared" si="7"/>
        <v/>
      </c>
      <c r="K64" s="16"/>
      <c r="L64" s="11" t="str">
        <f t="shared" si="8"/>
        <v/>
      </c>
      <c r="M64" s="16"/>
      <c r="N64" s="11" t="str">
        <f t="shared" si="9"/>
        <v/>
      </c>
    </row>
    <row r="65" spans="1:14">
      <c r="A65" s="9"/>
      <c r="B65" s="10" t="s">
        <v>50</v>
      </c>
      <c r="C65" s="16"/>
      <c r="D65" s="11"/>
      <c r="E65" s="16"/>
      <c r="F65" s="11" t="str">
        <f t="shared" si="5"/>
        <v/>
      </c>
      <c r="G65" s="16"/>
      <c r="H65" s="11" t="str">
        <f t="shared" si="6"/>
        <v/>
      </c>
      <c r="I65" s="16"/>
      <c r="J65" s="11" t="str">
        <f t="shared" si="7"/>
        <v/>
      </c>
      <c r="K65" s="16"/>
      <c r="L65" s="11" t="str">
        <f t="shared" si="8"/>
        <v/>
      </c>
      <c r="M65" s="16"/>
      <c r="N65" s="11" t="str">
        <f t="shared" si="9"/>
        <v/>
      </c>
    </row>
    <row r="66" spans="1:14">
      <c r="A66" s="9"/>
      <c r="B66" s="10" t="s">
        <v>51</v>
      </c>
      <c r="C66" s="16"/>
      <c r="D66" s="11"/>
      <c r="E66" s="16"/>
      <c r="F66" s="11" t="str">
        <f t="shared" si="5"/>
        <v/>
      </c>
      <c r="G66" s="16"/>
      <c r="H66" s="11" t="str">
        <f t="shared" si="6"/>
        <v/>
      </c>
      <c r="I66" s="16"/>
      <c r="J66" s="11" t="str">
        <f t="shared" si="7"/>
        <v/>
      </c>
      <c r="K66" s="16"/>
      <c r="L66" s="11" t="str">
        <f t="shared" si="8"/>
        <v/>
      </c>
      <c r="M66" s="16"/>
      <c r="N66" s="11" t="str">
        <f t="shared" si="9"/>
        <v/>
      </c>
    </row>
    <row r="67" spans="1:14">
      <c r="A67" s="9"/>
      <c r="B67" s="10" t="s">
        <v>52</v>
      </c>
      <c r="C67" s="16"/>
      <c r="D67" s="11"/>
      <c r="E67" s="16"/>
      <c r="F67" s="11" t="str">
        <f t="shared" si="5"/>
        <v/>
      </c>
      <c r="G67" s="16"/>
      <c r="H67" s="11" t="str">
        <f t="shared" si="6"/>
        <v/>
      </c>
      <c r="I67" s="16"/>
      <c r="J67" s="11" t="str">
        <f t="shared" si="7"/>
        <v/>
      </c>
      <c r="K67" s="16"/>
      <c r="L67" s="11" t="str">
        <f t="shared" si="8"/>
        <v/>
      </c>
      <c r="M67" s="16"/>
      <c r="N67" s="11" t="str">
        <f t="shared" si="9"/>
        <v/>
      </c>
    </row>
    <row r="68" spans="1:14">
      <c r="A68" s="9"/>
      <c r="B68" s="10" t="s">
        <v>53</v>
      </c>
      <c r="C68" s="16"/>
      <c r="D68" s="11"/>
      <c r="E68" s="16"/>
      <c r="F68" s="11" t="str">
        <f t="shared" si="5"/>
        <v/>
      </c>
      <c r="G68" s="16">
        <v>0</v>
      </c>
      <c r="H68" s="11" t="str">
        <f t="shared" si="6"/>
        <v/>
      </c>
      <c r="I68" s="16">
        <v>1</v>
      </c>
      <c r="J68" s="11" t="str">
        <f t="shared" si="7"/>
        <v/>
      </c>
      <c r="K68" s="16">
        <v>0</v>
      </c>
      <c r="L68" s="11">
        <f t="shared" si="8"/>
        <v>-100</v>
      </c>
      <c r="M68" s="16">
        <v>0</v>
      </c>
      <c r="N68" s="11" t="str">
        <f t="shared" si="9"/>
        <v/>
      </c>
    </row>
    <row r="69" spans="1:14">
      <c r="A69" s="9"/>
      <c r="B69" s="10" t="s">
        <v>54</v>
      </c>
      <c r="C69" s="16"/>
      <c r="D69" s="11"/>
      <c r="E69" s="16"/>
      <c r="F69" s="11" t="str">
        <f t="shared" si="5"/>
        <v/>
      </c>
      <c r="G69" s="16"/>
      <c r="H69" s="11" t="str">
        <f t="shared" si="6"/>
        <v/>
      </c>
      <c r="I69" s="16"/>
      <c r="J69" s="11" t="str">
        <f t="shared" si="7"/>
        <v/>
      </c>
      <c r="K69" s="16"/>
      <c r="L69" s="11" t="str">
        <f t="shared" si="8"/>
        <v/>
      </c>
      <c r="M69" s="16"/>
      <c r="N69" s="11" t="str">
        <f t="shared" si="9"/>
        <v/>
      </c>
    </row>
    <row r="70" spans="1:14">
      <c r="A70" s="9"/>
      <c r="B70" s="10" t="s">
        <v>55</v>
      </c>
      <c r="C70" s="16">
        <v>17</v>
      </c>
      <c r="D70" s="11"/>
      <c r="E70" s="16">
        <v>24</v>
      </c>
      <c r="F70" s="11">
        <f t="shared" si="5"/>
        <v>41.18</v>
      </c>
      <c r="G70" s="16">
        <v>5</v>
      </c>
      <c r="H70" s="11">
        <f t="shared" si="6"/>
        <v>-79.17</v>
      </c>
      <c r="I70" s="16">
        <v>8</v>
      </c>
      <c r="J70" s="11">
        <f t="shared" si="7"/>
        <v>60</v>
      </c>
      <c r="K70" s="16">
        <v>4</v>
      </c>
      <c r="L70" s="11">
        <f t="shared" si="8"/>
        <v>-50</v>
      </c>
      <c r="M70" s="16">
        <v>5</v>
      </c>
      <c r="N70" s="11">
        <f t="shared" si="9"/>
        <v>25</v>
      </c>
    </row>
    <row r="71" spans="1:14">
      <c r="A71" s="9"/>
      <c r="B71" s="10" t="s">
        <v>56</v>
      </c>
      <c r="C71" s="16">
        <v>14</v>
      </c>
      <c r="D71" s="11"/>
      <c r="E71" s="16">
        <v>19</v>
      </c>
      <c r="F71" s="11">
        <f t="shared" si="5"/>
        <v>35.709999999999994</v>
      </c>
      <c r="G71" s="16">
        <v>18</v>
      </c>
      <c r="H71" s="11">
        <f t="shared" si="6"/>
        <v>-5.26</v>
      </c>
      <c r="I71" s="16">
        <v>17</v>
      </c>
      <c r="J71" s="11">
        <f t="shared" si="7"/>
        <v>-5.56</v>
      </c>
      <c r="K71" s="16">
        <v>19</v>
      </c>
      <c r="L71" s="11">
        <f t="shared" si="8"/>
        <v>11.76</v>
      </c>
      <c r="M71" s="16">
        <v>21</v>
      </c>
      <c r="N71" s="11">
        <f t="shared" si="9"/>
        <v>10.530000000000001</v>
      </c>
    </row>
    <row r="72" spans="1:14" ht="25.5" customHeight="1">
      <c r="A72" s="15" t="s">
        <v>43</v>
      </c>
      <c r="B72" s="13" t="s">
        <v>57</v>
      </c>
      <c r="C72" s="16">
        <f>SUM(C60:C71)</f>
        <v>37</v>
      </c>
      <c r="D72" s="11"/>
      <c r="E72" s="16">
        <f>SUM(E60:E71)</f>
        <v>48</v>
      </c>
      <c r="F72" s="11">
        <f t="shared" si="5"/>
        <v>29.73</v>
      </c>
      <c r="G72" s="16">
        <f>SUM(G60:G71)</f>
        <v>26</v>
      </c>
      <c r="H72" s="11">
        <f t="shared" si="6"/>
        <v>-45.83</v>
      </c>
      <c r="I72" s="16">
        <f>SUM(I60:I71)</f>
        <v>28</v>
      </c>
      <c r="J72" s="11">
        <f t="shared" si="7"/>
        <v>7.6899999999999995</v>
      </c>
      <c r="K72" s="16">
        <f>SUM(K60:K71)</f>
        <v>23</v>
      </c>
      <c r="L72" s="11">
        <f t="shared" si="8"/>
        <v>-17.86</v>
      </c>
      <c r="M72" s="16">
        <f>SUM(M60:M71)</f>
        <v>27</v>
      </c>
      <c r="N72" s="11">
        <f t="shared" si="9"/>
        <v>17.39</v>
      </c>
    </row>
    <row r="73" spans="1:14" ht="25.5" customHeight="1">
      <c r="A73" s="15" t="s">
        <v>58</v>
      </c>
      <c r="B73" s="13" t="s">
        <v>59</v>
      </c>
      <c r="C73" s="16">
        <f>+C72+C53+C54+C55+C56+C57+C58</f>
        <v>3929</v>
      </c>
      <c r="D73" s="11"/>
      <c r="E73" s="16">
        <f>+E72+E53+E54+E55+E56+E57+E58</f>
        <v>2909</v>
      </c>
      <c r="F73" s="11">
        <f t="shared" si="5"/>
        <v>-25.96</v>
      </c>
      <c r="G73" s="16">
        <f>+G72+G53+G54+G55+G56+G57+G58</f>
        <v>5600</v>
      </c>
      <c r="H73" s="11">
        <f t="shared" si="6"/>
        <v>92.51</v>
      </c>
      <c r="I73" s="16">
        <f>+I72+I53+I54+I55+I56+I57+I58</f>
        <v>5210</v>
      </c>
      <c r="J73" s="11">
        <f t="shared" si="7"/>
        <v>-6.9599999999999991</v>
      </c>
      <c r="K73" s="16">
        <f>+K72+K53+K54+K55+K56+K57+K58</f>
        <v>3825</v>
      </c>
      <c r="L73" s="11">
        <f t="shared" si="8"/>
        <v>-26.58</v>
      </c>
      <c r="M73" s="16">
        <f>+M72+M53+M54+M55+M56+M57+M58</f>
        <v>3855</v>
      </c>
      <c r="N73" s="11">
        <f t="shared" si="9"/>
        <v>0.77999999999999992</v>
      </c>
    </row>
    <row r="74" spans="1:14">
      <c r="A74" s="9" t="s">
        <v>60</v>
      </c>
      <c r="B74" s="10" t="s">
        <v>61</v>
      </c>
      <c r="C74" s="16">
        <v>1334</v>
      </c>
      <c r="D74" s="11"/>
      <c r="E74" s="16">
        <v>1094</v>
      </c>
      <c r="F74" s="11">
        <f t="shared" si="5"/>
        <v>-17.990000000000002</v>
      </c>
      <c r="G74" s="16">
        <v>1269</v>
      </c>
      <c r="H74" s="11">
        <f t="shared" si="6"/>
        <v>16</v>
      </c>
      <c r="I74" s="16">
        <v>1000</v>
      </c>
      <c r="J74" s="11">
        <f t="shared" si="7"/>
        <v>-21.2</v>
      </c>
      <c r="K74" s="16">
        <v>1015</v>
      </c>
      <c r="L74" s="11">
        <f t="shared" si="8"/>
        <v>1.5</v>
      </c>
      <c r="M74" s="16">
        <v>1008</v>
      </c>
      <c r="N74" s="11">
        <f t="shared" si="9"/>
        <v>-0.69</v>
      </c>
    </row>
    <row r="75" spans="1:14">
      <c r="A75" s="9" t="s">
        <v>62</v>
      </c>
      <c r="B75" s="10" t="s">
        <v>63</v>
      </c>
      <c r="C75" s="16">
        <v>532</v>
      </c>
      <c r="D75" s="11"/>
      <c r="E75" s="16">
        <v>222</v>
      </c>
      <c r="F75" s="11">
        <f t="shared" si="5"/>
        <v>-58.269999999999996</v>
      </c>
      <c r="G75" s="16">
        <v>1131</v>
      </c>
      <c r="H75" s="11">
        <f t="shared" si="6"/>
        <v>409.46</v>
      </c>
      <c r="I75" s="16">
        <v>650</v>
      </c>
      <c r="J75" s="11">
        <f t="shared" si="7"/>
        <v>-42.53</v>
      </c>
      <c r="K75" s="16">
        <v>697</v>
      </c>
      <c r="L75" s="11">
        <f t="shared" si="8"/>
        <v>7.23</v>
      </c>
      <c r="M75" s="16">
        <v>735</v>
      </c>
      <c r="N75" s="11">
        <f t="shared" si="9"/>
        <v>5.45</v>
      </c>
    </row>
    <row r="76" spans="1:14">
      <c r="A76" s="15" t="s">
        <v>64</v>
      </c>
      <c r="B76" s="10" t="s">
        <v>65</v>
      </c>
      <c r="C76" s="16">
        <f>+C73+C75+C74</f>
        <v>5795</v>
      </c>
      <c r="D76" s="11"/>
      <c r="E76" s="16">
        <f>+E73+E75+E74</f>
        <v>4225</v>
      </c>
      <c r="F76" s="11">
        <f t="shared" si="5"/>
        <v>-27.089999999999996</v>
      </c>
      <c r="G76" s="16">
        <f>+G73+G75+G74</f>
        <v>8000</v>
      </c>
      <c r="H76" s="11">
        <f t="shared" si="6"/>
        <v>89.35</v>
      </c>
      <c r="I76" s="16">
        <f>+I73+I75+I74</f>
        <v>6860</v>
      </c>
      <c r="J76" s="11">
        <f t="shared" si="7"/>
        <v>-14.249999999999998</v>
      </c>
      <c r="K76" s="16">
        <f>+K73+K75+K74</f>
        <v>5537</v>
      </c>
      <c r="L76" s="11">
        <f t="shared" si="8"/>
        <v>-19.29</v>
      </c>
      <c r="M76" s="16">
        <f>+M73+M75+M74</f>
        <v>5598</v>
      </c>
      <c r="N76" s="11">
        <f t="shared" si="9"/>
        <v>1.0999999999999999</v>
      </c>
    </row>
    <row r="77" spans="1:14" ht="26.4">
      <c r="A77" s="17" t="s">
        <v>66</v>
      </c>
      <c r="B77" s="13" t="s">
        <v>67</v>
      </c>
      <c r="C77" s="18">
        <f>+C73/C76</f>
        <v>0.6779982743744607</v>
      </c>
      <c r="D77" s="4"/>
      <c r="E77" s="18">
        <f>+E73/E76</f>
        <v>0.68852071005917159</v>
      </c>
      <c r="F77" s="4"/>
      <c r="G77" s="18">
        <f>+G73/G76</f>
        <v>0.7</v>
      </c>
      <c r="H77" s="4"/>
      <c r="I77" s="18">
        <f>+I73/I76</f>
        <v>0.75947521865889212</v>
      </c>
      <c r="J77" s="4"/>
      <c r="K77" s="18">
        <f>+K73/K76</f>
        <v>0.69080729636987537</v>
      </c>
      <c r="L77" s="4"/>
      <c r="M77" s="18">
        <f>+M73/M76</f>
        <v>0.6886387995712755</v>
      </c>
      <c r="N77" s="4"/>
    </row>
    <row r="78" spans="1:14" ht="26.4">
      <c r="A78" s="17" t="s">
        <v>68</v>
      </c>
      <c r="B78" s="19" t="s">
        <v>69</v>
      </c>
      <c r="C78" s="18">
        <f>+C74/C76</f>
        <v>0.23019844693701466</v>
      </c>
      <c r="D78" s="20"/>
      <c r="E78" s="18">
        <f>+E74/E76</f>
        <v>0.25893491124260354</v>
      </c>
      <c r="F78" s="20"/>
      <c r="G78" s="18">
        <f>+G74/G76</f>
        <v>0.15862499999999999</v>
      </c>
      <c r="H78" s="20"/>
      <c r="I78" s="18">
        <f>+I74/I76</f>
        <v>0.1457725947521866</v>
      </c>
      <c r="J78" s="20"/>
      <c r="K78" s="18">
        <f>+K74/K76</f>
        <v>0.18331226295828065</v>
      </c>
      <c r="L78" s="20"/>
      <c r="M78" s="18">
        <f>+M74/M76</f>
        <v>0.18006430868167203</v>
      </c>
      <c r="N78" s="20"/>
    </row>
    <row r="79" spans="1:14" ht="26.4">
      <c r="A79" s="17" t="s">
        <v>70</v>
      </c>
      <c r="B79" s="19" t="s">
        <v>71</v>
      </c>
      <c r="C79" s="18">
        <f>+C75/C76</f>
        <v>9.1803278688524587E-2</v>
      </c>
      <c r="D79" s="20"/>
      <c r="E79" s="18">
        <f>+E75/E76</f>
        <v>5.2544378698224849E-2</v>
      </c>
      <c r="F79" s="20"/>
      <c r="G79" s="18">
        <f>+G75/G76</f>
        <v>0.141375</v>
      </c>
      <c r="H79" s="20"/>
      <c r="I79" s="18">
        <f>+I75/I76</f>
        <v>9.4752186588921289E-2</v>
      </c>
      <c r="J79" s="20"/>
      <c r="K79" s="18">
        <f>+K75/K76</f>
        <v>0.12588044067184395</v>
      </c>
      <c r="L79" s="20"/>
      <c r="M79" s="18">
        <f>+M75/M76</f>
        <v>0.13129689174705253</v>
      </c>
      <c r="N79" s="20"/>
    </row>
    <row r="80" spans="1:14" ht="25.5" customHeight="1">
      <c r="A80" s="22" t="s">
        <v>72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4"/>
    </row>
  </sheetData>
  <mergeCells count="26">
    <mergeCell ref="A45:N45"/>
    <mergeCell ref="A2:N2"/>
    <mergeCell ref="A3:N3"/>
    <mergeCell ref="A4:N4"/>
    <mergeCell ref="A5:N5"/>
    <mergeCell ref="A6:N6"/>
    <mergeCell ref="C8:L8"/>
    <mergeCell ref="M8:N9"/>
    <mergeCell ref="C9:D9"/>
    <mergeCell ref="E9:F9"/>
    <mergeCell ref="G9:H9"/>
    <mergeCell ref="I9:J9"/>
    <mergeCell ref="K9:L9"/>
    <mergeCell ref="A40:N40"/>
    <mergeCell ref="A43:N43"/>
    <mergeCell ref="A44:N44"/>
    <mergeCell ref="A80:N80"/>
    <mergeCell ref="A46:N46"/>
    <mergeCell ref="A47:N47"/>
    <mergeCell ref="C48:L48"/>
    <mergeCell ref="M48:N49"/>
    <mergeCell ref="C49:D49"/>
    <mergeCell ref="E49:F49"/>
    <mergeCell ref="G49:H49"/>
    <mergeCell ref="I49:J49"/>
    <mergeCell ref="K49:L49"/>
  </mergeCells>
  <pageMargins left="0.4" right="0.4" top="0.4" bottom="0.4" header="0.5" footer="0.27"/>
  <pageSetup scale="83" fitToHeight="2" orientation="landscape" r:id="rId1"/>
  <headerFooter alignWithMargins="0">
    <oddHeader>&amp;RKPSC Case No. 2017-00179
Staff 1-23c 
Attachment 3
Page &amp;P of &amp;N</oddHeader>
  </headerFooter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1-23c</vt:lpstr>
      <vt:lpstr>'Staff 1-23c'!Print_Area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cp:lastPrinted>2017-07-05T21:34:28Z</cp:lastPrinted>
  <dcterms:created xsi:type="dcterms:W3CDTF">2017-07-05T20:20:50Z</dcterms:created>
  <dcterms:modified xsi:type="dcterms:W3CDTF">2017-07-05T21:34:32Z</dcterms:modified>
</cp:coreProperties>
</file>