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-15" yWindow="6090" windowWidth="19230" windowHeight="6150" tabRatio="980"/>
  </bookViews>
  <sheets>
    <sheet name="Attachment1" sheetId="18" r:id="rId1"/>
    <sheet name="Attachment2" sheetId="5" r:id="rId2"/>
    <sheet name="Attachment3" sheetId="8" r:id="rId3"/>
    <sheet name="Attachment4" sheetId="9" r:id="rId4"/>
    <sheet name="Attachment5" sheetId="10" r:id="rId5"/>
    <sheet name="Attachment6" sheetId="11" r:id="rId6"/>
    <sheet name="Attachment7" sheetId="12" r:id="rId7"/>
    <sheet name="Attachment8" sheetId="13" r:id="rId8"/>
    <sheet name="Attachment9" sheetId="14" r:id="rId9"/>
    <sheet name="Attachment10" sheetId="15" r:id="rId10"/>
    <sheet name="Attachment11" sheetId="16" r:id="rId11"/>
  </sheets>
  <definedNames>
    <definedName name="_xlnm.Print_Area" localSheetId="0">Attachment1!$A$2:$K$60</definedName>
    <definedName name="_xlnm.Print_Area" localSheetId="9">Attachment10!$A$2:$K$57</definedName>
    <definedName name="_xlnm.Print_Area" localSheetId="10">Attachment11!$A$2:$K$57</definedName>
    <definedName name="_xlnm.Print_Area" localSheetId="1">Attachment2!$A$2:$K$57</definedName>
    <definedName name="_xlnm.Print_Area" localSheetId="2">Attachment3!$A$2:$K$57</definedName>
    <definedName name="_xlnm.Print_Area" localSheetId="3">Attachment4!$A$2:$K$57</definedName>
    <definedName name="_xlnm.Print_Area" localSheetId="4">Attachment5!$A$2:$K$57</definedName>
    <definedName name="_xlnm.Print_Area" localSheetId="5">Attachment6!$A$2:$K$57</definedName>
    <definedName name="_xlnm.Print_Area" localSheetId="6">Attachment7!$A$2:$K$57</definedName>
    <definedName name="_xlnm.Print_Area" localSheetId="7">Attachment8!$A$2:$K$57</definedName>
    <definedName name="_xlnm.Print_Area" localSheetId="8">Attachment9!$A$2:$K$57</definedName>
  </definedNames>
  <calcPr calcId="145621"/>
</workbook>
</file>

<file path=xl/calcChain.xml><?xml version="1.0" encoding="utf-8"?>
<calcChain xmlns="http://schemas.openxmlformats.org/spreadsheetml/2006/main">
  <c r="F54" i="5" l="1"/>
  <c r="F54" i="8"/>
  <c r="F54" i="9"/>
  <c r="F54" i="10"/>
  <c r="F54" i="11"/>
  <c r="F54" i="12"/>
  <c r="F54" i="13"/>
  <c r="F54" i="14"/>
  <c r="F54" i="15"/>
  <c r="F54" i="16"/>
  <c r="F54" i="18"/>
  <c r="F53" i="18" l="1"/>
  <c r="F52" i="18"/>
  <c r="F51" i="18"/>
  <c r="I50" i="18"/>
  <c r="F50" i="18"/>
  <c r="F49" i="18"/>
  <c r="F48" i="18"/>
  <c r="F47" i="18"/>
  <c r="I46" i="18"/>
  <c r="F46" i="18"/>
  <c r="F45" i="18"/>
  <c r="F44" i="18"/>
  <c r="F43" i="18"/>
  <c r="F42" i="18"/>
  <c r="F41" i="18"/>
  <c r="F40" i="18"/>
  <c r="F39" i="18"/>
  <c r="I38" i="18"/>
  <c r="F38" i="18"/>
  <c r="F37" i="18"/>
  <c r="F36" i="18"/>
  <c r="F35" i="18"/>
  <c r="F34" i="18"/>
  <c r="F33" i="18"/>
  <c r="F32" i="18"/>
  <c r="F31" i="18"/>
  <c r="F30" i="18"/>
  <c r="F29" i="18"/>
  <c r="F28" i="18"/>
  <c r="F27" i="18"/>
  <c r="I26" i="18"/>
  <c r="F26" i="18"/>
  <c r="F25" i="18"/>
  <c r="F24" i="18"/>
  <c r="F23" i="18"/>
  <c r="I22" i="18"/>
  <c r="F22" i="18"/>
  <c r="F21" i="18"/>
  <c r="A21" i="18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F20" i="18"/>
  <c r="F19" i="18"/>
  <c r="F18" i="18"/>
  <c r="F17" i="18"/>
  <c r="F16" i="18"/>
  <c r="I19" i="18" l="1"/>
  <c r="I40" i="18"/>
  <c r="I44" i="18"/>
  <c r="D15" i="18"/>
  <c r="I35" i="18"/>
  <c r="I17" i="18"/>
  <c r="I24" i="18"/>
  <c r="I28" i="18"/>
  <c r="I32" i="18"/>
  <c r="I36" i="18"/>
  <c r="I30" i="18"/>
  <c r="I42" i="18"/>
  <c r="I47" i="18"/>
  <c r="I51" i="18"/>
  <c r="I16" i="18"/>
  <c r="I20" i="18"/>
  <c r="I27" i="18"/>
  <c r="I34" i="18"/>
  <c r="I39" i="18"/>
  <c r="I43" i="18"/>
  <c r="I48" i="18"/>
  <c r="J52" i="18"/>
  <c r="J56" i="18" s="1"/>
  <c r="J57" i="18" s="1"/>
  <c r="I18" i="18"/>
  <c r="I21" i="18"/>
  <c r="I23" i="18"/>
  <c r="I25" i="18"/>
  <c r="I29" i="18"/>
  <c r="I31" i="18"/>
  <c r="I33" i="18"/>
  <c r="I37" i="18"/>
  <c r="I41" i="18"/>
  <c r="I45" i="18"/>
  <c r="I49" i="18"/>
  <c r="G52" i="18"/>
  <c r="H25" i="18" s="1"/>
  <c r="B14" i="18"/>
  <c r="F53" i="16"/>
  <c r="F52" i="16"/>
  <c r="F51" i="16"/>
  <c r="F50" i="16"/>
  <c r="F49" i="16"/>
  <c r="F48" i="16"/>
  <c r="F47" i="16"/>
  <c r="F46" i="16"/>
  <c r="F45" i="16"/>
  <c r="F44" i="16"/>
  <c r="F43" i="16"/>
  <c r="F42" i="16"/>
  <c r="F41" i="16"/>
  <c r="F40" i="16"/>
  <c r="F39" i="16"/>
  <c r="F38" i="16"/>
  <c r="F37" i="16"/>
  <c r="F36" i="16"/>
  <c r="F35" i="16"/>
  <c r="F34" i="16"/>
  <c r="F33" i="16"/>
  <c r="F32" i="16"/>
  <c r="F31" i="16"/>
  <c r="F30" i="16"/>
  <c r="F29" i="16"/>
  <c r="F28" i="16"/>
  <c r="F27" i="16"/>
  <c r="F26" i="16"/>
  <c r="F25" i="16"/>
  <c r="F24" i="16"/>
  <c r="F23" i="16"/>
  <c r="F22" i="16"/>
  <c r="F21" i="16"/>
  <c r="A21" i="16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F20" i="16"/>
  <c r="F19" i="16"/>
  <c r="F18" i="16"/>
  <c r="F17" i="16"/>
  <c r="F16" i="16"/>
  <c r="F53" i="15"/>
  <c r="F52" i="15"/>
  <c r="F51" i="15"/>
  <c r="F50" i="15"/>
  <c r="F49" i="15"/>
  <c r="F48" i="15"/>
  <c r="F47" i="15"/>
  <c r="F46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A21" i="15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F20" i="15"/>
  <c r="F19" i="15"/>
  <c r="F18" i="15"/>
  <c r="F17" i="15"/>
  <c r="F16" i="15"/>
  <c r="F53" i="14"/>
  <c r="F52" i="14"/>
  <c r="F51" i="14"/>
  <c r="F50" i="14"/>
  <c r="F49" i="14"/>
  <c r="F48" i="14"/>
  <c r="F47" i="14"/>
  <c r="F46" i="14"/>
  <c r="F45" i="14"/>
  <c r="F44" i="14"/>
  <c r="F43" i="14"/>
  <c r="F42" i="14"/>
  <c r="F41" i="14"/>
  <c r="F40" i="14"/>
  <c r="F39" i="14"/>
  <c r="F38" i="14"/>
  <c r="F37" i="14"/>
  <c r="F36" i="14"/>
  <c r="F35" i="14"/>
  <c r="F34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A21" i="14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F20" i="14"/>
  <c r="F19" i="14"/>
  <c r="F18" i="14"/>
  <c r="F17" i="14"/>
  <c r="F16" i="14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A21" i="13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F20" i="13"/>
  <c r="F19" i="13"/>
  <c r="F18" i="13"/>
  <c r="F17" i="13"/>
  <c r="F16" i="13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A21" i="12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F20" i="12"/>
  <c r="F19" i="12"/>
  <c r="F18" i="12"/>
  <c r="F17" i="12"/>
  <c r="F16" i="12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A21" i="1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F20" i="11"/>
  <c r="F19" i="11"/>
  <c r="F18" i="11"/>
  <c r="F17" i="11"/>
  <c r="F16" i="11"/>
  <c r="F53" i="10"/>
  <c r="F52" i="10"/>
  <c r="F51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A21" i="10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F20" i="10"/>
  <c r="F19" i="10"/>
  <c r="F18" i="10"/>
  <c r="F17" i="10"/>
  <c r="F16" i="10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A21" i="9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F20" i="9"/>
  <c r="F19" i="9"/>
  <c r="F18" i="9"/>
  <c r="F17" i="9"/>
  <c r="F16" i="9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I37" i="8"/>
  <c r="F37" i="8"/>
  <c r="F36" i="8"/>
  <c r="F35" i="8"/>
  <c r="F34" i="8"/>
  <c r="I33" i="8"/>
  <c r="F33" i="8"/>
  <c r="F32" i="8"/>
  <c r="F31" i="8"/>
  <c r="F30" i="8"/>
  <c r="I29" i="8"/>
  <c r="F29" i="8"/>
  <c r="F28" i="8"/>
  <c r="F27" i="8"/>
  <c r="F26" i="8"/>
  <c r="F25" i="8"/>
  <c r="F24" i="8"/>
  <c r="F23" i="8"/>
  <c r="F22" i="8"/>
  <c r="F21" i="8"/>
  <c r="A21" i="8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F20" i="8"/>
  <c r="F19" i="8"/>
  <c r="F18" i="8"/>
  <c r="F17" i="8"/>
  <c r="F16" i="8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16" i="5"/>
  <c r="A21" i="5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I57" i="18" l="1"/>
  <c r="I56" i="18"/>
  <c r="I52" i="18"/>
  <c r="I16" i="9"/>
  <c r="I28" i="9"/>
  <c r="I37" i="16"/>
  <c r="I41" i="16"/>
  <c r="I45" i="16"/>
  <c r="I49" i="16"/>
  <c r="I17" i="9"/>
  <c r="I36" i="10"/>
  <c r="I22" i="13"/>
  <c r="I32" i="9"/>
  <c r="I36" i="9"/>
  <c r="I40" i="9"/>
  <c r="I16" i="10"/>
  <c r="I22" i="10"/>
  <c r="I30" i="10"/>
  <c r="I34" i="10"/>
  <c r="I24" i="13"/>
  <c r="I28" i="13"/>
  <c r="I32" i="13"/>
  <c r="I36" i="13"/>
  <c r="I16" i="14"/>
  <c r="I30" i="14"/>
  <c r="I34" i="14"/>
  <c r="I38" i="14"/>
  <c r="I42" i="14"/>
  <c r="I46" i="14"/>
  <c r="I50" i="14"/>
  <c r="I39" i="10"/>
  <c r="I51" i="10"/>
  <c r="I23" i="12"/>
  <c r="I27" i="12"/>
  <c r="I17" i="16"/>
  <c r="I18" i="8"/>
  <c r="I24" i="8"/>
  <c r="I28" i="8"/>
  <c r="I32" i="8"/>
  <c r="I17" i="10"/>
  <c r="I28" i="10"/>
  <c r="I32" i="10"/>
  <c r="I35" i="10"/>
  <c r="I40" i="10"/>
  <c r="I16" i="11"/>
  <c r="I42" i="11"/>
  <c r="I46" i="11"/>
  <c r="I32" i="12"/>
  <c r="I36" i="12"/>
  <c r="I40" i="12"/>
  <c r="I44" i="12"/>
  <c r="I17" i="13"/>
  <c r="I51" i="13"/>
  <c r="I19" i="14"/>
  <c r="I18" i="15"/>
  <c r="I23" i="15"/>
  <c r="I27" i="15"/>
  <c r="I51" i="15"/>
  <c r="I29" i="16"/>
  <c r="H37" i="18"/>
  <c r="I41" i="5"/>
  <c r="I37" i="5"/>
  <c r="I25" i="5"/>
  <c r="I21" i="5"/>
  <c r="I34" i="8"/>
  <c r="I42" i="8"/>
  <c r="I46" i="8"/>
  <c r="I50" i="8"/>
  <c r="I20" i="9"/>
  <c r="I22" i="9"/>
  <c r="I26" i="9"/>
  <c r="I47" i="9"/>
  <c r="I25" i="10"/>
  <c r="I29" i="10"/>
  <c r="I24" i="11"/>
  <c r="I28" i="11"/>
  <c r="I40" i="11"/>
  <c r="I44" i="11"/>
  <c r="I16" i="12"/>
  <c r="I20" i="12"/>
  <c r="I21" i="12"/>
  <c r="I22" i="12"/>
  <c r="I46" i="12"/>
  <c r="I17" i="14"/>
  <c r="I51" i="14"/>
  <c r="I18" i="16"/>
  <c r="I23" i="16"/>
  <c r="I27" i="16"/>
  <c r="I31" i="16"/>
  <c r="I35" i="16"/>
  <c r="H19" i="18"/>
  <c r="H39" i="18"/>
  <c r="H29" i="18"/>
  <c r="H41" i="18"/>
  <c r="H21" i="18"/>
  <c r="H35" i="18"/>
  <c r="H31" i="18"/>
  <c r="H33" i="18"/>
  <c r="H51" i="18"/>
  <c r="H45" i="18"/>
  <c r="H23" i="18"/>
  <c r="H50" i="18"/>
  <c r="H48" i="18"/>
  <c r="H46" i="18"/>
  <c r="H44" i="18"/>
  <c r="H42" i="18"/>
  <c r="H40" i="18"/>
  <c r="H38" i="18"/>
  <c r="H36" i="18"/>
  <c r="H34" i="18"/>
  <c r="H32" i="18"/>
  <c r="H30" i="18"/>
  <c r="H28" i="18"/>
  <c r="H26" i="18"/>
  <c r="H24" i="18"/>
  <c r="H22" i="18"/>
  <c r="H20" i="18"/>
  <c r="H16" i="18"/>
  <c r="H17" i="18"/>
  <c r="H47" i="18"/>
  <c r="H27" i="18"/>
  <c r="H18" i="18"/>
  <c r="H49" i="18"/>
  <c r="I26" i="8"/>
  <c r="I50" i="5"/>
  <c r="I42" i="5"/>
  <c r="I34" i="5"/>
  <c r="I26" i="5"/>
  <c r="I44" i="5"/>
  <c r="I36" i="5"/>
  <c r="I32" i="5"/>
  <c r="I24" i="5"/>
  <c r="I20" i="5"/>
  <c r="D15" i="11"/>
  <c r="I49" i="5"/>
  <c r="I45" i="5"/>
  <c r="I33" i="5"/>
  <c r="I29" i="5"/>
  <c r="I17" i="5"/>
  <c r="I17" i="8"/>
  <c r="I23" i="8"/>
  <c r="I27" i="8"/>
  <c r="I31" i="8"/>
  <c r="I36" i="8"/>
  <c r="I48" i="8"/>
  <c r="I37" i="9"/>
  <c r="D15" i="10"/>
  <c r="I24" i="10"/>
  <c r="I17" i="11"/>
  <c r="I23" i="11"/>
  <c r="I35" i="11"/>
  <c r="I39" i="11"/>
  <c r="I48" i="11"/>
  <c r="I30" i="12"/>
  <c r="I38" i="12"/>
  <c r="I50" i="12"/>
  <c r="I19" i="13"/>
  <c r="I26" i="13"/>
  <c r="I38" i="13"/>
  <c r="I42" i="13"/>
  <c r="I46" i="13"/>
  <c r="I50" i="13"/>
  <c r="I24" i="14"/>
  <c r="I28" i="14"/>
  <c r="I32" i="14"/>
  <c r="I44" i="14"/>
  <c r="I21" i="16"/>
  <c r="I33" i="16"/>
  <c r="I47" i="16"/>
  <c r="I51" i="16"/>
  <c r="I16" i="5"/>
  <c r="I46" i="5"/>
  <c r="I38" i="5"/>
  <c r="I30" i="5"/>
  <c r="I22" i="5"/>
  <c r="I18" i="5"/>
  <c r="I48" i="5"/>
  <c r="I40" i="5"/>
  <c r="I28" i="5"/>
  <c r="D15" i="8"/>
  <c r="J52" i="16"/>
  <c r="J56" i="16" s="1"/>
  <c r="J57" i="16" s="1"/>
  <c r="I19" i="16"/>
  <c r="I25" i="16"/>
  <c r="I39" i="16"/>
  <c r="I43" i="16"/>
  <c r="B14" i="16"/>
  <c r="D15" i="16"/>
  <c r="I16" i="16"/>
  <c r="I20" i="16"/>
  <c r="I22" i="16"/>
  <c r="I24" i="16"/>
  <c r="I26" i="16"/>
  <c r="I28" i="16"/>
  <c r="I30" i="16"/>
  <c r="I32" i="16"/>
  <c r="I34" i="16"/>
  <c r="I36" i="16"/>
  <c r="I38" i="16"/>
  <c r="I40" i="16"/>
  <c r="I42" i="16"/>
  <c r="I44" i="16"/>
  <c r="I46" i="16"/>
  <c r="I48" i="16"/>
  <c r="I50" i="16"/>
  <c r="G52" i="16"/>
  <c r="H20" i="16" s="1"/>
  <c r="I17" i="15"/>
  <c r="I29" i="15"/>
  <c r="I33" i="15"/>
  <c r="I37" i="15"/>
  <c r="I41" i="15"/>
  <c r="I45" i="15"/>
  <c r="I49" i="15"/>
  <c r="I35" i="15"/>
  <c r="I43" i="15"/>
  <c r="I19" i="15"/>
  <c r="I47" i="5"/>
  <c r="I43" i="5"/>
  <c r="I35" i="5"/>
  <c r="I31" i="5"/>
  <c r="I27" i="5"/>
  <c r="I23" i="5"/>
  <c r="I19" i="5"/>
  <c r="I44" i="9"/>
  <c r="I44" i="10"/>
  <c r="I48" i="10"/>
  <c r="I32" i="11"/>
  <c r="I19" i="12"/>
  <c r="I26" i="12"/>
  <c r="I39" i="12"/>
  <c r="I43" i="12"/>
  <c r="I48" i="12"/>
  <c r="I31" i="15"/>
  <c r="I20" i="10"/>
  <c r="I30" i="13"/>
  <c r="I51" i="5"/>
  <c r="I39" i="5"/>
  <c r="B14" i="5"/>
  <c r="I16" i="8"/>
  <c r="I20" i="8"/>
  <c r="I21" i="8"/>
  <c r="I22" i="8"/>
  <c r="I40" i="8"/>
  <c r="I24" i="9"/>
  <c r="I29" i="9"/>
  <c r="I33" i="9"/>
  <c r="I38" i="9"/>
  <c r="I42" i="9"/>
  <c r="I46" i="9"/>
  <c r="I50" i="9"/>
  <c r="I46" i="10"/>
  <c r="I50" i="10"/>
  <c r="I20" i="11"/>
  <c r="I26" i="11"/>
  <c r="I30" i="11"/>
  <c r="I34" i="11"/>
  <c r="I38" i="11"/>
  <c r="I43" i="11"/>
  <c r="I47" i="11"/>
  <c r="D15" i="12"/>
  <c r="I18" i="12"/>
  <c r="I25" i="12"/>
  <c r="I29" i="12"/>
  <c r="I34" i="12"/>
  <c r="I16" i="13"/>
  <c r="I20" i="13"/>
  <c r="I40" i="13"/>
  <c r="I44" i="13"/>
  <c r="I49" i="13"/>
  <c r="D15" i="14"/>
  <c r="I36" i="14"/>
  <c r="I48" i="14"/>
  <c r="I47" i="15"/>
  <c r="J52" i="15"/>
  <c r="I21" i="15"/>
  <c r="I25" i="15"/>
  <c r="I39" i="15"/>
  <c r="B14" i="15"/>
  <c r="D15" i="15"/>
  <c r="I16" i="15"/>
  <c r="I20" i="15"/>
  <c r="I22" i="15"/>
  <c r="I24" i="15"/>
  <c r="I26" i="15"/>
  <c r="I28" i="15"/>
  <c r="I30" i="15"/>
  <c r="I32" i="15"/>
  <c r="I34" i="15"/>
  <c r="I36" i="15"/>
  <c r="I38" i="15"/>
  <c r="I40" i="15"/>
  <c r="I42" i="15"/>
  <c r="I44" i="15"/>
  <c r="I46" i="15"/>
  <c r="I48" i="15"/>
  <c r="I50" i="15"/>
  <c r="G52" i="15"/>
  <c r="H36" i="15" s="1"/>
  <c r="I20" i="14"/>
  <c r="I22" i="14"/>
  <c r="I26" i="14"/>
  <c r="I40" i="14"/>
  <c r="I49" i="14"/>
  <c r="I21" i="14"/>
  <c r="I23" i="14"/>
  <c r="I25" i="14"/>
  <c r="I27" i="14"/>
  <c r="I29" i="14"/>
  <c r="I31" i="14"/>
  <c r="I33" i="14"/>
  <c r="I35" i="14"/>
  <c r="I37" i="14"/>
  <c r="I39" i="14"/>
  <c r="I41" i="14"/>
  <c r="I43" i="14"/>
  <c r="I45" i="14"/>
  <c r="I47" i="14"/>
  <c r="B14" i="14"/>
  <c r="I18" i="14"/>
  <c r="G52" i="14"/>
  <c r="H21" i="14" s="1"/>
  <c r="J52" i="14"/>
  <c r="J56" i="14" s="1"/>
  <c r="J57" i="14" s="1"/>
  <c r="I34" i="13"/>
  <c r="I48" i="13"/>
  <c r="D15" i="13"/>
  <c r="B14" i="13"/>
  <c r="I21" i="13"/>
  <c r="I23" i="13"/>
  <c r="I25" i="13"/>
  <c r="I27" i="13"/>
  <c r="I29" i="13"/>
  <c r="I31" i="13"/>
  <c r="I33" i="13"/>
  <c r="I35" i="13"/>
  <c r="I37" i="13"/>
  <c r="I39" i="13"/>
  <c r="I41" i="13"/>
  <c r="I43" i="13"/>
  <c r="I45" i="13"/>
  <c r="I47" i="13"/>
  <c r="I18" i="13"/>
  <c r="G52" i="13"/>
  <c r="H51" i="13" s="1"/>
  <c r="J52" i="13"/>
  <c r="J52" i="12"/>
  <c r="J56" i="12" s="1"/>
  <c r="J57" i="12" s="1"/>
  <c r="I17" i="12"/>
  <c r="I24" i="12"/>
  <c r="I28" i="12"/>
  <c r="I37" i="12"/>
  <c r="I42" i="12"/>
  <c r="I47" i="12"/>
  <c r="I51" i="12"/>
  <c r="G52" i="12"/>
  <c r="H49" i="12" s="1"/>
  <c r="I31" i="12"/>
  <c r="I33" i="12"/>
  <c r="I35" i="12"/>
  <c r="I41" i="12"/>
  <c r="I45" i="12"/>
  <c r="I49" i="12"/>
  <c r="B14" i="12"/>
  <c r="J52" i="11"/>
  <c r="I19" i="11"/>
  <c r="I22" i="11"/>
  <c r="I27" i="11"/>
  <c r="I31" i="11"/>
  <c r="I36" i="11"/>
  <c r="I50" i="11"/>
  <c r="G52" i="11"/>
  <c r="H49" i="11" s="1"/>
  <c r="I18" i="11"/>
  <c r="I21" i="11"/>
  <c r="I25" i="11"/>
  <c r="I29" i="11"/>
  <c r="I33" i="11"/>
  <c r="I37" i="11"/>
  <c r="I41" i="11"/>
  <c r="I45" i="11"/>
  <c r="I49" i="11"/>
  <c r="I51" i="11"/>
  <c r="B14" i="11"/>
  <c r="J52" i="10"/>
  <c r="J56" i="10" s="1"/>
  <c r="J57" i="10" s="1"/>
  <c r="I19" i="10"/>
  <c r="I27" i="10"/>
  <c r="I38" i="10"/>
  <c r="I43" i="10"/>
  <c r="I26" i="10"/>
  <c r="I31" i="10"/>
  <c r="I42" i="10"/>
  <c r="I47" i="10"/>
  <c r="G52" i="10"/>
  <c r="H33" i="10" s="1"/>
  <c r="B14" i="10"/>
  <c r="I18" i="10"/>
  <c r="I21" i="10"/>
  <c r="I23" i="10"/>
  <c r="I33" i="10"/>
  <c r="I37" i="10"/>
  <c r="I41" i="10"/>
  <c r="I45" i="10"/>
  <c r="I49" i="10"/>
  <c r="I19" i="9"/>
  <c r="I30" i="9"/>
  <c r="I34" i="9"/>
  <c r="I43" i="9"/>
  <c r="I48" i="9"/>
  <c r="J52" i="9"/>
  <c r="J56" i="9" s="1"/>
  <c r="J57" i="9" s="1"/>
  <c r="G52" i="9"/>
  <c r="H31" i="9" s="1"/>
  <c r="D15" i="9"/>
  <c r="B14" i="9"/>
  <c r="I18" i="9"/>
  <c r="I21" i="9"/>
  <c r="I23" i="9"/>
  <c r="I25" i="9"/>
  <c r="I27" i="9"/>
  <c r="I31" i="9"/>
  <c r="I35" i="9"/>
  <c r="I39" i="9"/>
  <c r="I41" i="9"/>
  <c r="I45" i="9"/>
  <c r="I49" i="9"/>
  <c r="I51" i="9"/>
  <c r="J52" i="8"/>
  <c r="I19" i="8"/>
  <c r="I25" i="8"/>
  <c r="I30" i="8"/>
  <c r="I35" i="8"/>
  <c r="I44" i="8"/>
  <c r="I39" i="8"/>
  <c r="I41" i="8"/>
  <c r="I43" i="8"/>
  <c r="I45" i="8"/>
  <c r="I47" i="8"/>
  <c r="I49" i="8"/>
  <c r="I51" i="8"/>
  <c r="I38" i="8"/>
  <c r="G52" i="8"/>
  <c r="H30" i="8" s="1"/>
  <c r="B14" i="8"/>
  <c r="J52" i="5"/>
  <c r="J56" i="5" s="1"/>
  <c r="J57" i="5" s="1"/>
  <c r="G52" i="5"/>
  <c r="D15" i="5"/>
  <c r="I56" i="14" l="1"/>
  <c r="I57" i="14"/>
  <c r="I56" i="9"/>
  <c r="I57" i="9"/>
  <c r="I56" i="13"/>
  <c r="I57" i="13"/>
  <c r="I57" i="10"/>
  <c r="I56" i="10"/>
  <c r="I57" i="16"/>
  <c r="I56" i="16"/>
  <c r="I57" i="12"/>
  <c r="I56" i="12"/>
  <c r="I57" i="8"/>
  <c r="I56" i="8"/>
  <c r="I57" i="11"/>
  <c r="I56" i="11"/>
  <c r="I56" i="15"/>
  <c r="I57" i="15"/>
  <c r="I57" i="5"/>
  <c r="I56" i="5"/>
  <c r="H43" i="18"/>
  <c r="I52" i="11"/>
  <c r="J56" i="11"/>
  <c r="J57" i="11" s="1"/>
  <c r="I52" i="15"/>
  <c r="J56" i="15"/>
  <c r="J57" i="15" s="1"/>
  <c r="I52" i="8"/>
  <c r="J56" i="8"/>
  <c r="J57" i="8" s="1"/>
  <c r="I52" i="13"/>
  <c r="J56" i="13"/>
  <c r="J57" i="13" s="1"/>
  <c r="I52" i="5"/>
  <c r="I52" i="16"/>
  <c r="H47" i="9"/>
  <c r="I52" i="9"/>
  <c r="I52" i="10"/>
  <c r="I52" i="12"/>
  <c r="I52" i="14"/>
  <c r="H30" i="9"/>
  <c r="H20" i="9"/>
  <c r="H27" i="9"/>
  <c r="H18" i="9"/>
  <c r="H40" i="9"/>
  <c r="H31" i="10"/>
  <c r="H51" i="9"/>
  <c r="H16" i="10"/>
  <c r="H25" i="12"/>
  <c r="H46" i="16"/>
  <c r="H38" i="16"/>
  <c r="H48" i="16"/>
  <c r="H42" i="16"/>
  <c r="H18" i="10"/>
  <c r="H19" i="16"/>
  <c r="H40" i="16"/>
  <c r="H26" i="16"/>
  <c r="H44" i="16"/>
  <c r="H30" i="16"/>
  <c r="H36" i="16"/>
  <c r="H24" i="16"/>
  <c r="H34" i="16"/>
  <c r="H28" i="16"/>
  <c r="H51" i="16"/>
  <c r="H39" i="16"/>
  <c r="H35" i="16"/>
  <c r="H31" i="16"/>
  <c r="H29" i="16"/>
  <c r="H27" i="16"/>
  <c r="H25" i="16"/>
  <c r="H49" i="16"/>
  <c r="H47" i="16"/>
  <c r="H45" i="16"/>
  <c r="H41" i="16"/>
  <c r="H37" i="16"/>
  <c r="H33" i="16"/>
  <c r="H23" i="16"/>
  <c r="H21" i="16"/>
  <c r="H18" i="16"/>
  <c r="H32" i="16"/>
  <c r="H50" i="16"/>
  <c r="H16" i="16"/>
  <c r="H17" i="16"/>
  <c r="H22" i="16"/>
  <c r="H22" i="9"/>
  <c r="H32" i="9"/>
  <c r="H44" i="9"/>
  <c r="H49" i="9"/>
  <c r="H39" i="9"/>
  <c r="H39" i="11"/>
  <c r="H25" i="11"/>
  <c r="H39" i="12"/>
  <c r="H23" i="12"/>
  <c r="H41" i="12"/>
  <c r="H33" i="9"/>
  <c r="H45" i="9"/>
  <c r="H24" i="9"/>
  <c r="H36" i="9"/>
  <c r="H46" i="9"/>
  <c r="H41" i="9"/>
  <c r="H23" i="9"/>
  <c r="H35" i="11"/>
  <c r="H19" i="12"/>
  <c r="H37" i="12"/>
  <c r="H18" i="12"/>
  <c r="H33" i="12"/>
  <c r="H51" i="14"/>
  <c r="H29" i="9"/>
  <c r="H17" i="9"/>
  <c r="H28" i="9"/>
  <c r="H38" i="9"/>
  <c r="H48" i="9"/>
  <c r="H21" i="9"/>
  <c r="H47" i="10"/>
  <c r="H45" i="10"/>
  <c r="H19" i="11"/>
  <c r="H51" i="12"/>
  <c r="H27" i="12"/>
  <c r="H40" i="15"/>
  <c r="H34" i="15"/>
  <c r="H19" i="15"/>
  <c r="H30" i="15"/>
  <c r="H51" i="15"/>
  <c r="H47" i="15"/>
  <c r="H39" i="15"/>
  <c r="H35" i="15"/>
  <c r="H31" i="15"/>
  <c r="H27" i="15"/>
  <c r="H25" i="15"/>
  <c r="H23" i="15"/>
  <c r="H49" i="15"/>
  <c r="H45" i="15"/>
  <c r="H41" i="15"/>
  <c r="H37" i="15"/>
  <c r="H33" i="15"/>
  <c r="H29" i="15"/>
  <c r="H21" i="15"/>
  <c r="H18" i="15"/>
  <c r="H32" i="15"/>
  <c r="H22" i="15"/>
  <c r="H26" i="15"/>
  <c r="H28" i="15"/>
  <c r="H46" i="15"/>
  <c r="H20" i="15"/>
  <c r="H50" i="15"/>
  <c r="H16" i="15"/>
  <c r="H17" i="15"/>
  <c r="H48" i="15"/>
  <c r="H38" i="15"/>
  <c r="H24" i="15"/>
  <c r="H42" i="15"/>
  <c r="H44" i="15"/>
  <c r="H28" i="14"/>
  <c r="H25" i="14"/>
  <c r="H49" i="14"/>
  <c r="H18" i="14"/>
  <c r="H20" i="14"/>
  <c r="H38" i="14"/>
  <c r="H35" i="14"/>
  <c r="H30" i="14"/>
  <c r="H27" i="14"/>
  <c r="H22" i="14"/>
  <c r="H45" i="14"/>
  <c r="H40" i="14"/>
  <c r="H37" i="14"/>
  <c r="H32" i="14"/>
  <c r="H29" i="14"/>
  <c r="H24" i="14"/>
  <c r="H17" i="14"/>
  <c r="H48" i="14"/>
  <c r="H44" i="14"/>
  <c r="H41" i="14"/>
  <c r="H36" i="14"/>
  <c r="H33" i="14"/>
  <c r="H46" i="14"/>
  <c r="H50" i="14"/>
  <c r="H19" i="14"/>
  <c r="H16" i="14"/>
  <c r="H47" i="14"/>
  <c r="H42" i="14"/>
  <c r="H39" i="14"/>
  <c r="H34" i="14"/>
  <c r="H31" i="14"/>
  <c r="H26" i="14"/>
  <c r="H23" i="14"/>
  <c r="H17" i="13"/>
  <c r="H44" i="13"/>
  <c r="H41" i="13"/>
  <c r="H36" i="13"/>
  <c r="H33" i="13"/>
  <c r="H28" i="13"/>
  <c r="H25" i="13"/>
  <c r="H16" i="13"/>
  <c r="H49" i="13"/>
  <c r="H18" i="13"/>
  <c r="H46" i="13"/>
  <c r="H38" i="13"/>
  <c r="H35" i="13"/>
  <c r="H30" i="13"/>
  <c r="H27" i="13"/>
  <c r="H22" i="13"/>
  <c r="H48" i="13"/>
  <c r="H50" i="13"/>
  <c r="H45" i="13"/>
  <c r="H40" i="13"/>
  <c r="H37" i="13"/>
  <c r="H32" i="13"/>
  <c r="H29" i="13"/>
  <c r="H24" i="13"/>
  <c r="H21" i="13"/>
  <c r="H20" i="13"/>
  <c r="H19" i="13"/>
  <c r="H47" i="13"/>
  <c r="H42" i="13"/>
  <c r="H39" i="13"/>
  <c r="H34" i="13"/>
  <c r="H31" i="13"/>
  <c r="H26" i="13"/>
  <c r="H23" i="13"/>
  <c r="H47" i="12"/>
  <c r="H29" i="12"/>
  <c r="H21" i="12"/>
  <c r="H35" i="12"/>
  <c r="H45" i="12"/>
  <c r="H50" i="12"/>
  <c r="H48" i="12"/>
  <c r="H46" i="12"/>
  <c r="H44" i="12"/>
  <c r="H42" i="12"/>
  <c r="H40" i="12"/>
  <c r="H38" i="12"/>
  <c r="H36" i="12"/>
  <c r="H34" i="12"/>
  <c r="H32" i="12"/>
  <c r="H30" i="12"/>
  <c r="H28" i="12"/>
  <c r="H26" i="12"/>
  <c r="H24" i="12"/>
  <c r="H22" i="12"/>
  <c r="H20" i="12"/>
  <c r="H16" i="12"/>
  <c r="H17" i="12"/>
  <c r="H31" i="12"/>
  <c r="H31" i="11"/>
  <c r="H45" i="11"/>
  <c r="H47" i="11"/>
  <c r="H23" i="11"/>
  <c r="H18" i="11"/>
  <c r="H21" i="11"/>
  <c r="H27" i="11"/>
  <c r="H51" i="11"/>
  <c r="H33" i="11"/>
  <c r="H37" i="11"/>
  <c r="H50" i="11"/>
  <c r="H48" i="11"/>
  <c r="H46" i="11"/>
  <c r="H44" i="11"/>
  <c r="H42" i="11"/>
  <c r="H40" i="11"/>
  <c r="H38" i="11"/>
  <c r="H36" i="11"/>
  <c r="H34" i="11"/>
  <c r="H32" i="11"/>
  <c r="H30" i="11"/>
  <c r="H28" i="11"/>
  <c r="H26" i="11"/>
  <c r="H24" i="11"/>
  <c r="H22" i="11"/>
  <c r="H20" i="11"/>
  <c r="H16" i="11"/>
  <c r="H17" i="11"/>
  <c r="H29" i="11"/>
  <c r="H41" i="11"/>
  <c r="H26" i="10"/>
  <c r="H34" i="10"/>
  <c r="H42" i="10"/>
  <c r="H50" i="10"/>
  <c r="H19" i="10"/>
  <c r="H29" i="10"/>
  <c r="H37" i="10"/>
  <c r="H20" i="10"/>
  <c r="H28" i="10"/>
  <c r="H36" i="10"/>
  <c r="H44" i="10"/>
  <c r="H23" i="10"/>
  <c r="H49" i="10"/>
  <c r="H39" i="10"/>
  <c r="H27" i="10"/>
  <c r="H22" i="10"/>
  <c r="H30" i="10"/>
  <c r="H38" i="10"/>
  <c r="H46" i="10"/>
  <c r="H21" i="10"/>
  <c r="H41" i="10"/>
  <c r="H51" i="10"/>
  <c r="H35" i="10"/>
  <c r="H25" i="10"/>
  <c r="H17" i="10"/>
  <c r="H24" i="10"/>
  <c r="H32" i="10"/>
  <c r="H40" i="10"/>
  <c r="H48" i="10"/>
  <c r="H19" i="9"/>
  <c r="H37" i="9"/>
  <c r="H16" i="9"/>
  <c r="H26" i="9"/>
  <c r="H34" i="9"/>
  <c r="H42" i="9"/>
  <c r="H50" i="9"/>
  <c r="H35" i="9"/>
  <c r="H25" i="9"/>
  <c r="H49" i="8"/>
  <c r="H31" i="8"/>
  <c r="H24" i="8"/>
  <c r="H37" i="8"/>
  <c r="H25" i="8"/>
  <c r="H51" i="8"/>
  <c r="H22" i="8"/>
  <c r="H33" i="8"/>
  <c r="H23" i="8"/>
  <c r="H28" i="8"/>
  <c r="H32" i="8"/>
  <c r="H21" i="8"/>
  <c r="H16" i="8"/>
  <c r="H26" i="8"/>
  <c r="H19" i="8"/>
  <c r="H29" i="8"/>
  <c r="H50" i="8"/>
  <c r="H48" i="8"/>
  <c r="H46" i="8"/>
  <c r="H44" i="8"/>
  <c r="H42" i="8"/>
  <c r="H40" i="8"/>
  <c r="H17" i="8"/>
  <c r="H45" i="8"/>
  <c r="H47" i="8"/>
  <c r="H20" i="8"/>
  <c r="H41" i="8"/>
  <c r="H35" i="8"/>
  <c r="H27" i="8"/>
  <c r="H18" i="8"/>
  <c r="H36" i="8"/>
  <c r="H38" i="8"/>
  <c r="H39" i="8"/>
  <c r="H34" i="8"/>
  <c r="H18" i="5"/>
  <c r="H22" i="5"/>
  <c r="H26" i="5"/>
  <c r="H30" i="5"/>
  <c r="H34" i="5"/>
  <c r="H38" i="5"/>
  <c r="H42" i="5"/>
  <c r="H46" i="5"/>
  <c r="H50" i="5"/>
  <c r="H20" i="5"/>
  <c r="H24" i="5"/>
  <c r="H28" i="5"/>
  <c r="H32" i="5"/>
  <c r="H36" i="5"/>
  <c r="H40" i="5"/>
  <c r="H44" i="5"/>
  <c r="H48" i="5"/>
  <c r="H27" i="5"/>
  <c r="H45" i="5"/>
  <c r="H29" i="5"/>
  <c r="H16" i="5"/>
  <c r="H39" i="5"/>
  <c r="H23" i="5"/>
  <c r="H41" i="5"/>
  <c r="H25" i="5"/>
  <c r="H51" i="5"/>
  <c r="H35" i="5"/>
  <c r="H19" i="5"/>
  <c r="H37" i="5"/>
  <c r="H21" i="5"/>
  <c r="H47" i="5"/>
  <c r="H31" i="5"/>
  <c r="H49" i="5"/>
  <c r="H33" i="5"/>
  <c r="H17" i="5"/>
  <c r="H43" i="8" l="1"/>
  <c r="H43" i="5"/>
  <c r="H43" i="11"/>
  <c r="H43" i="14"/>
  <c r="H43" i="15"/>
  <c r="H43" i="16"/>
  <c r="H43" i="10"/>
  <c r="H43" i="9"/>
  <c r="H43" i="12"/>
  <c r="H43" i="13"/>
</calcChain>
</file>

<file path=xl/sharedStrings.xml><?xml version="1.0" encoding="utf-8"?>
<sst xmlns="http://schemas.openxmlformats.org/spreadsheetml/2006/main" count="718" uniqueCount="88">
  <si>
    <t>Internal Labor</t>
  </si>
  <si>
    <t>Fringes</t>
  </si>
  <si>
    <t>Incentives</t>
  </si>
  <si>
    <t>Other Cost Category</t>
  </si>
  <si>
    <t>Outside Services</t>
  </si>
  <si>
    <t>Material &amp; Supplies</t>
  </si>
  <si>
    <t>Travel &amp; Entertainment</t>
  </si>
  <si>
    <t>Shrd Svces/Ovrhead Billings</t>
  </si>
  <si>
    <t>Fleet Services</t>
  </si>
  <si>
    <t>Severance</t>
  </si>
  <si>
    <t xml:space="preserve">39 - 100% to One Company           </t>
  </si>
  <si>
    <t xml:space="preserve">26 - Number of Stores Transactions </t>
  </si>
  <si>
    <t xml:space="preserve">48 - MW Generating Capability      </t>
  </si>
  <si>
    <t xml:space="preserve">49 - MWH's Generation              </t>
  </si>
  <si>
    <t xml:space="preserve">52 - Past 3 Mo MMBTU Burned (Coal) </t>
  </si>
  <si>
    <t xml:space="preserve">58 - Total Assets                  </t>
  </si>
  <si>
    <t xml:space="preserve">64 - Member/Peak Load              </t>
  </si>
  <si>
    <t xml:space="preserve">09 - Number of Employees           </t>
  </si>
  <si>
    <t xml:space="preserve">17 - Number of Purchase Orders     </t>
  </si>
  <si>
    <t xml:space="preserve">40 - Equal Share Ratio             </t>
  </si>
  <si>
    <t>51 - Past 3 Mo MMBTU's Burned (Tot)</t>
  </si>
  <si>
    <t xml:space="preserve">55 - Past 3 MMBTU Burned (Solid)   </t>
  </si>
  <si>
    <t xml:space="preserve">57 - Tons of Fuel Acquired         </t>
  </si>
  <si>
    <t xml:space="preserve">61 - Total Fixed Assets            </t>
  </si>
  <si>
    <t xml:space="preserve">11 - Number of GL Transactions     </t>
  </si>
  <si>
    <t xml:space="preserve">33 - Number of Workstations        </t>
  </si>
  <si>
    <t xml:space="preserve">60 - AEPSC Bill less Indir and Int </t>
  </si>
  <si>
    <t xml:space="preserve">45 - Level of Const-Production     </t>
  </si>
  <si>
    <t>08 - Number of Electric Retail Cust</t>
  </si>
  <si>
    <t xml:space="preserve">18 - Number of Radios(B/M/HH)      </t>
  </si>
  <si>
    <t xml:space="preserve">31 - Number of Vehicles            </t>
  </si>
  <si>
    <t xml:space="preserve">32 - Number of Vendor Invoice Pay  </t>
  </si>
  <si>
    <t xml:space="preserve">46 - Level of Const-Transmission   </t>
  </si>
  <si>
    <t xml:space="preserve">05 - Number of CIS Customers Mail  </t>
  </si>
  <si>
    <t xml:space="preserve">16 - Number of Phone Center Calls  </t>
  </si>
  <si>
    <t xml:space="preserve">27 - Number of Telephones          </t>
  </si>
  <si>
    <t xml:space="preserve">28 - Number of Trans Pole Miles    </t>
  </si>
  <si>
    <t xml:space="preserve">63 - Total Gross Utility Plant     </t>
  </si>
  <si>
    <t>67 - Number of Banking Transactions</t>
  </si>
  <si>
    <t xml:space="preserve">70 - No Nonelectric OAR Invoices   </t>
  </si>
  <si>
    <t xml:space="preserve">44 - Level of Const-Distribution   </t>
  </si>
  <si>
    <t xml:space="preserve">20 - Number of Remittance Items    </t>
  </si>
  <si>
    <t>37 - AEPSC Past 3 Months Total Bill</t>
  </si>
  <si>
    <t>06 - Number of Commercial Customers</t>
  </si>
  <si>
    <t>77 - Power Transactions</t>
  </si>
  <si>
    <t xml:space="preserve">53 - Past 3 Mo MMBTU  (Gas)        </t>
  </si>
  <si>
    <t>65 - Hydro MW Generation Capacity</t>
  </si>
  <si>
    <t>A</t>
  </si>
  <si>
    <t>B</t>
  </si>
  <si>
    <t>C</t>
  </si>
  <si>
    <t>D</t>
  </si>
  <si>
    <t>E</t>
  </si>
  <si>
    <t>F</t>
  </si>
  <si>
    <t>G</t>
  </si>
  <si>
    <t>H</t>
  </si>
  <si>
    <t>I</t>
  </si>
  <si>
    <t>Exclude
Subsidiaries
Direct Cost</t>
  </si>
  <si>
    <t>Allocation:</t>
  </si>
  <si>
    <t>Method/Factor</t>
  </si>
  <si>
    <t>No.</t>
  </si>
  <si>
    <t>Factor Weighting
%</t>
  </si>
  <si>
    <t>KYP Calc 
Percent</t>
  </si>
  <si>
    <t>F1</t>
  </si>
  <si>
    <t>$</t>
  </si>
  <si>
    <t>KPSC Case No. 2017-00179</t>
  </si>
  <si>
    <t>Commission Staff’s Post Hearing Data Requests</t>
  </si>
  <si>
    <t>Dated:  December 13, 2017</t>
  </si>
  <si>
    <t>Attachment 1</t>
  </si>
  <si>
    <t>Item No. 2(c)</t>
  </si>
  <si>
    <t>Attachment 2</t>
  </si>
  <si>
    <t>Attachment 3</t>
  </si>
  <si>
    <t>Attachment 4</t>
  </si>
  <si>
    <t>Attachment 5</t>
  </si>
  <si>
    <t>Attachment 6</t>
  </si>
  <si>
    <t>Attachment 7</t>
  </si>
  <si>
    <t>Attachment 8</t>
  </si>
  <si>
    <t>Attachment 9</t>
  </si>
  <si>
    <t>Attachment 10</t>
  </si>
  <si>
    <t>Attachment 11</t>
  </si>
  <si>
    <t>All AEPSC Cost Categories</t>
  </si>
  <si>
    <t>Total to Be
Allocated
(B - C)</t>
  </si>
  <si>
    <t>KYP Allocated
$s
(D x G x H)</t>
  </si>
  <si>
    <t>Test Year</t>
  </si>
  <si>
    <t>(a)</t>
  </si>
  <si>
    <t>Page 1 of  1</t>
  </si>
  <si>
    <t>Page 1 of 1</t>
  </si>
  <si>
    <t>AEPSC Allocation</t>
  </si>
  <si>
    <t xml:space="preserve">A portion of the $58,273,985 billled to Kentucky Power by AEPSC is subject to billing by Kentucky Power to Wheeling Power Company, a 50% Joint Owner of the Mitchell Plant.  For Test Year ended February 28, 2017, Kentucky Power billed Wheeling Power $6,933,267 of these charges.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</si>
</sst>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</numFmts>
  <fonts count="10" x14ac:knownFonts="1">
    <font>
      <sz val="10"/>
      <name val="MS Sans Serif"/>
    </font>
    <font>
      <sz val="10"/>
      <color theme="1"/>
      <name val="Arial Narrow"/>
      <family val="2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u/>
      <sz val="12"/>
      <name val="MS Sans Serif"/>
      <family val="2"/>
    </font>
    <font>
      <sz val="12"/>
      <name val="MS Sans Serif"/>
      <family val="2"/>
    </font>
    <font>
      <b/>
      <sz val="12"/>
      <name val="MS Sans Serif"/>
      <family val="2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6">
    <xf numFmtId="0" fontId="0" fillId="0" borderId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2" fillId="0" borderId="1">
      <alignment horizontal="center"/>
    </xf>
    <xf numFmtId="3" fontId="3" fillId="0" borderId="0" applyFont="0" applyFill="0" applyBorder="0" applyAlignment="0" applyProtection="0"/>
    <xf numFmtId="0" fontId="3" fillId="2" borderId="0" applyNumberFormat="0" applyFont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40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3" fillId="0" borderId="0" applyFont="0" applyFill="0" applyBorder="0" applyAlignment="0" applyProtection="0"/>
    <xf numFmtId="0" fontId="3" fillId="0" borderId="0"/>
    <xf numFmtId="0" fontId="5" fillId="0" borderId="0"/>
    <xf numFmtId="43" fontId="1" fillId="0" borderId="0" applyFont="0" applyFill="0" applyBorder="0" applyAlignment="0" applyProtection="0"/>
    <xf numFmtId="0" fontId="1" fillId="0" borderId="0"/>
    <xf numFmtId="0" fontId="6" fillId="0" borderId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2" fillId="0" borderId="1">
      <alignment horizontal="center"/>
    </xf>
    <xf numFmtId="3" fontId="3" fillId="0" borderId="0" applyFont="0" applyFill="0" applyBorder="0" applyAlignment="0" applyProtection="0"/>
    <xf numFmtId="0" fontId="3" fillId="2" borderId="0" applyNumberFormat="0" applyFont="0" applyBorder="0" applyAlignment="0" applyProtection="0"/>
  </cellStyleXfs>
  <cellXfs count="33">
    <xf numFmtId="0" fontId="0" fillId="0" borderId="0" xfId="0"/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0" xfId="0" applyFont="1"/>
    <xf numFmtId="43" fontId="8" fillId="0" borderId="0" xfId="7" applyFont="1"/>
    <xf numFmtId="38" fontId="8" fillId="0" borderId="0" xfId="0" applyNumberFormat="1" applyFont="1"/>
    <xf numFmtId="0" fontId="9" fillId="0" borderId="0" xfId="0" applyFont="1"/>
    <xf numFmtId="0" fontId="9" fillId="0" borderId="2" xfId="0" applyFont="1" applyBorder="1" applyAlignment="1">
      <alignment wrapText="1"/>
    </xf>
    <xf numFmtId="0" fontId="9" fillId="0" borderId="2" xfId="0" applyFont="1" applyBorder="1" applyAlignment="1">
      <alignment horizontal="center" wrapText="1"/>
    </xf>
    <xf numFmtId="0" fontId="9" fillId="0" borderId="2" xfId="0" applyFont="1" applyBorder="1"/>
    <xf numFmtId="164" fontId="8" fillId="0" borderId="0" xfId="8" applyNumberFormat="1" applyFont="1"/>
    <xf numFmtId="10" fontId="8" fillId="0" borderId="0" xfId="9" applyNumberFormat="1" applyFont="1"/>
    <xf numFmtId="165" fontId="8" fillId="0" borderId="0" xfId="9" applyNumberFormat="1" applyFont="1" applyAlignment="1">
      <alignment horizontal="right"/>
    </xf>
    <xf numFmtId="164" fontId="8" fillId="0" borderId="2" xfId="8" applyNumberFormat="1" applyFont="1" applyBorder="1"/>
    <xf numFmtId="165" fontId="8" fillId="0" borderId="2" xfId="9" applyNumberFormat="1" applyFont="1" applyBorder="1" applyAlignment="1">
      <alignment horizontal="right"/>
    </xf>
    <xf numFmtId="164" fontId="9" fillId="0" borderId="0" xfId="0" applyNumberFormat="1" applyFont="1"/>
    <xf numFmtId="164" fontId="9" fillId="0" borderId="0" xfId="8" applyNumberFormat="1" applyFont="1"/>
    <xf numFmtId="43" fontId="9" fillId="0" borderId="0" xfId="7" applyFont="1" applyAlignment="1">
      <alignment horizontal="right"/>
    </xf>
    <xf numFmtId="0" fontId="9" fillId="0" borderId="2" xfId="0" applyFont="1" applyBorder="1" applyAlignment="1">
      <alignment horizontal="center"/>
    </xf>
    <xf numFmtId="0" fontId="7" fillId="0" borderId="0" xfId="0" applyFont="1"/>
    <xf numFmtId="164" fontId="8" fillId="0" borderId="0" xfId="0" applyNumberFormat="1" applyFont="1"/>
    <xf numFmtId="164" fontId="9" fillId="0" borderId="0" xfId="8" applyNumberFormat="1" applyFont="1" applyBorder="1"/>
    <xf numFmtId="165" fontId="9" fillId="0" borderId="0" xfId="9" applyNumberFormat="1" applyFont="1" applyBorder="1" applyAlignment="1">
      <alignment horizontal="right"/>
    </xf>
    <xf numFmtId="165" fontId="9" fillId="0" borderId="0" xfId="9" applyNumberFormat="1" applyFont="1" applyAlignment="1">
      <alignment horizontal="right"/>
    </xf>
    <xf numFmtId="43" fontId="8" fillId="0" borderId="2" xfId="7" applyFont="1" applyBorder="1"/>
    <xf numFmtId="165" fontId="8" fillId="0" borderId="0" xfId="9" applyNumberFormat="1" applyFont="1"/>
    <xf numFmtId="165" fontId="8" fillId="0" borderId="2" xfId="9" applyNumberFormat="1" applyFont="1" applyBorder="1"/>
    <xf numFmtId="165" fontId="9" fillId="0" borderId="0" xfId="9" applyNumberFormat="1" applyFont="1"/>
    <xf numFmtId="165" fontId="8" fillId="0" borderId="0" xfId="7" applyNumberFormat="1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43" fontId="9" fillId="0" borderId="0" xfId="7" applyFont="1" applyAlignment="1">
      <alignment horizontal="center" vertical="center"/>
    </xf>
    <xf numFmtId="0" fontId="8" fillId="0" borderId="0" xfId="0" applyFont="1" applyAlignment="1">
      <alignment horizontal="left" wrapText="1"/>
    </xf>
  </cellXfs>
  <cellStyles count="26">
    <cellStyle name="Comma" xfId="7" builtinId="3"/>
    <cellStyle name="Comma 2" xfId="11"/>
    <cellStyle name="Comma 2 2" xfId="13"/>
    <cellStyle name="Comma 2 3" xfId="14"/>
    <cellStyle name="Comma 2 4" xfId="12"/>
    <cellStyle name="Comma 3" xfId="17"/>
    <cellStyle name="Currency" xfId="8" builtinId="4"/>
    <cellStyle name="Normal" xfId="0" builtinId="0"/>
    <cellStyle name="Normal 2" xfId="10"/>
    <cellStyle name="Normal 2 2" xfId="16"/>
    <cellStyle name="Normal 3" xfId="15"/>
    <cellStyle name="Normal 4" xfId="19"/>
    <cellStyle name="Normal 5" xfId="18"/>
    <cellStyle name="Percent" xfId="9" builtinId="5"/>
    <cellStyle name="PSChar" xfId="1"/>
    <cellStyle name="PSChar 2" xfId="20"/>
    <cellStyle name="PSDate" xfId="2"/>
    <cellStyle name="PSDate 2" xfId="21"/>
    <cellStyle name="PSDec" xfId="3"/>
    <cellStyle name="PSDec 2" xfId="22"/>
    <cellStyle name="PSHeading" xfId="4"/>
    <cellStyle name="PSHeading 2" xfId="23"/>
    <cellStyle name="PSInt" xfId="5"/>
    <cellStyle name="PSInt 2" xfId="24"/>
    <cellStyle name="PSSpacer" xfId="6"/>
    <cellStyle name="PSSpacer 2" xfId="2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8"/>
  <sheetViews>
    <sheetView tabSelected="1" zoomScale="75" zoomScaleNormal="75" workbookViewId="0"/>
  </sheetViews>
  <sheetFormatPr defaultRowHeight="15.75" x14ac:dyDescent="0.25"/>
  <cols>
    <col min="1" max="1" width="5.42578125" style="3" customWidth="1"/>
    <col min="2" max="2" width="21.42578125" style="3" bestFit="1" customWidth="1"/>
    <col min="3" max="4" width="19.28515625" style="3" bestFit="1" customWidth="1"/>
    <col min="5" max="5" width="41.28515625" style="3" bestFit="1" customWidth="1"/>
    <col min="6" max="6" width="5.28515625" style="3" bestFit="1" customWidth="1"/>
    <col min="7" max="7" width="19.28515625" style="3" bestFit="1" customWidth="1"/>
    <col min="8" max="8" width="19.7109375" style="3" customWidth="1"/>
    <col min="9" max="9" width="17.140625" style="3" customWidth="1"/>
    <col min="10" max="10" width="18.5703125" style="3" customWidth="1"/>
    <col min="11" max="11" width="4" style="3" customWidth="1"/>
    <col min="12" max="12" width="17.5703125" style="4" bestFit="1" customWidth="1"/>
    <col min="13" max="16384" width="9.140625" style="3"/>
  </cols>
  <sheetData>
    <row r="1" spans="1:10" x14ac:dyDescent="0.25">
      <c r="J1" s="1"/>
    </row>
    <row r="2" spans="1:10" x14ac:dyDescent="0.25">
      <c r="J2" s="2" t="s">
        <v>64</v>
      </c>
    </row>
    <row r="3" spans="1:10" x14ac:dyDescent="0.25">
      <c r="J3" s="2" t="s">
        <v>65</v>
      </c>
    </row>
    <row r="4" spans="1:10" x14ac:dyDescent="0.25">
      <c r="J4" s="2" t="s">
        <v>66</v>
      </c>
    </row>
    <row r="5" spans="1:10" x14ac:dyDescent="0.25">
      <c r="J5" s="2" t="s">
        <v>68</v>
      </c>
    </row>
    <row r="6" spans="1:10" x14ac:dyDescent="0.25">
      <c r="J6" s="2" t="s">
        <v>67</v>
      </c>
    </row>
    <row r="7" spans="1:10" x14ac:dyDescent="0.25">
      <c r="J7" s="2" t="s">
        <v>84</v>
      </c>
    </row>
    <row r="8" spans="1:10" x14ac:dyDescent="0.25">
      <c r="A8" s="6" t="s">
        <v>86</v>
      </c>
    </row>
    <row r="10" spans="1:10" x14ac:dyDescent="0.25">
      <c r="A10" s="6" t="s">
        <v>79</v>
      </c>
    </row>
    <row r="12" spans="1:10" x14ac:dyDescent="0.25">
      <c r="A12" s="18" t="s">
        <v>47</v>
      </c>
      <c r="B12" s="18" t="s">
        <v>48</v>
      </c>
      <c r="C12" s="18" t="s">
        <v>49</v>
      </c>
      <c r="D12" s="18" t="s">
        <v>50</v>
      </c>
      <c r="E12" s="18" t="s">
        <v>51</v>
      </c>
      <c r="F12" s="18" t="s">
        <v>52</v>
      </c>
      <c r="G12" s="18" t="s">
        <v>62</v>
      </c>
      <c r="H12" s="18" t="s">
        <v>53</v>
      </c>
      <c r="I12" s="18" t="s">
        <v>54</v>
      </c>
      <c r="J12" s="18" t="s">
        <v>55</v>
      </c>
    </row>
    <row r="13" spans="1:10" x14ac:dyDescent="0.25">
      <c r="E13" s="19" t="s">
        <v>57</v>
      </c>
      <c r="J13" s="29" t="s">
        <v>82</v>
      </c>
    </row>
    <row r="14" spans="1:10" ht="47.25" x14ac:dyDescent="0.25">
      <c r="A14" s="7"/>
      <c r="B14" s="7" t="str">
        <f>"Total "&amp;A10</f>
        <v>Total All AEPSC Cost Categories</v>
      </c>
      <c r="C14" s="8" t="s">
        <v>56</v>
      </c>
      <c r="D14" s="8" t="s">
        <v>80</v>
      </c>
      <c r="E14" s="9" t="s">
        <v>58</v>
      </c>
      <c r="F14" s="9" t="s">
        <v>59</v>
      </c>
      <c r="G14" s="18" t="s">
        <v>63</v>
      </c>
      <c r="H14" s="8" t="s">
        <v>60</v>
      </c>
      <c r="I14" s="8" t="s">
        <v>61</v>
      </c>
      <c r="J14" s="8" t="s">
        <v>81</v>
      </c>
    </row>
    <row r="15" spans="1:10" x14ac:dyDescent="0.25">
      <c r="B15" s="16">
        <v>1320138884.7369943</v>
      </c>
      <c r="C15" s="16">
        <v>493317545.03699404</v>
      </c>
      <c r="D15" s="15">
        <f>+B15-C15</f>
        <v>826821339.70000029</v>
      </c>
    </row>
    <row r="16" spans="1:10" x14ac:dyDescent="0.25">
      <c r="A16" s="5">
        <v>1</v>
      </c>
      <c r="E16" s="3" t="s">
        <v>33</v>
      </c>
      <c r="F16" s="3" t="str">
        <f t="shared" ref="F16:F51" si="0">LEFT(E16,3)</f>
        <v xml:space="preserve">05 </v>
      </c>
      <c r="G16" s="10">
        <v>4607090.3999999966</v>
      </c>
      <c r="H16" s="25">
        <f t="shared" ref="H16:H42" si="1">+G16/$G$52</f>
        <v>5.5720506701866348E-3</v>
      </c>
      <c r="I16" s="12">
        <f>IF(OR(G16=0,J16=0),"n/a",+J16/G16)</f>
        <v>4.4813976300530196E-2</v>
      </c>
      <c r="J16" s="10">
        <v>206462.04000000004</v>
      </c>
    </row>
    <row r="17" spans="1:11" s="4" customFormat="1" x14ac:dyDescent="0.25">
      <c r="A17" s="5">
        <v>2</v>
      </c>
      <c r="B17" s="3"/>
      <c r="C17" s="3"/>
      <c r="D17" s="3"/>
      <c r="E17" s="3" t="s">
        <v>43</v>
      </c>
      <c r="F17" s="3" t="str">
        <f t="shared" si="0"/>
        <v xml:space="preserve">06 </v>
      </c>
      <c r="G17" s="10">
        <v>646059.45000000019</v>
      </c>
      <c r="H17" s="25">
        <f t="shared" si="1"/>
        <v>7.8137732903025138E-4</v>
      </c>
      <c r="I17" s="12">
        <f t="shared" ref="I17:I51" si="2">IF(OR(G17=0,J17=0),"n/a",+J17/G17)</f>
        <v>4.3161322073378847E-2</v>
      </c>
      <c r="J17" s="10">
        <v>27884.780000000006</v>
      </c>
      <c r="K17" s="3"/>
    </row>
    <row r="18" spans="1:11" s="4" customFormat="1" x14ac:dyDescent="0.25">
      <c r="A18" s="5">
        <v>3</v>
      </c>
      <c r="B18" s="3"/>
      <c r="C18" s="3"/>
      <c r="D18" s="3"/>
      <c r="E18" s="3" t="s">
        <v>28</v>
      </c>
      <c r="F18" s="3" t="str">
        <f t="shared" si="0"/>
        <v xml:space="preserve">08 </v>
      </c>
      <c r="G18" s="10">
        <v>74305013.340000212</v>
      </c>
      <c r="H18" s="25">
        <f t="shared" si="1"/>
        <v>8.9868282024458498E-2</v>
      </c>
      <c r="I18" s="12">
        <f t="shared" si="2"/>
        <v>3.2600235853749354E-2</v>
      </c>
      <c r="J18" s="10">
        <v>2422360.959999999</v>
      </c>
      <c r="K18" s="3"/>
    </row>
    <row r="19" spans="1:11" s="4" customFormat="1" x14ac:dyDescent="0.25">
      <c r="A19" s="5">
        <v>4</v>
      </c>
      <c r="B19" s="3"/>
      <c r="C19" s="3"/>
      <c r="D19" s="3"/>
      <c r="E19" s="3" t="s">
        <v>17</v>
      </c>
      <c r="F19" s="3" t="str">
        <f t="shared" si="0"/>
        <v xml:space="preserve">09 </v>
      </c>
      <c r="G19" s="10">
        <v>50000126.469999924</v>
      </c>
      <c r="H19" s="25">
        <f t="shared" si="1"/>
        <v>6.0472709241081918E-2</v>
      </c>
      <c r="I19" s="12">
        <f t="shared" si="2"/>
        <v>4.1171431460981317E-2</v>
      </c>
      <c r="J19" s="10">
        <v>2058576.7799999996</v>
      </c>
      <c r="K19" s="3"/>
    </row>
    <row r="20" spans="1:11" s="4" customFormat="1" x14ac:dyDescent="0.25">
      <c r="A20" s="5">
        <v>5</v>
      </c>
      <c r="B20" s="3"/>
      <c r="C20" s="3"/>
      <c r="D20" s="3"/>
      <c r="E20" s="3" t="s">
        <v>24</v>
      </c>
      <c r="F20" s="3" t="str">
        <f t="shared" si="0"/>
        <v xml:space="preserve">11 </v>
      </c>
      <c r="G20" s="10">
        <v>4287975.3300000038</v>
      </c>
      <c r="H20" s="25">
        <f t="shared" si="1"/>
        <v>5.1860965895677447E-3</v>
      </c>
      <c r="I20" s="12">
        <f t="shared" si="2"/>
        <v>4.6960596669290949E-2</v>
      </c>
      <c r="J20" s="10">
        <v>201365.87999999995</v>
      </c>
      <c r="K20" s="3"/>
    </row>
    <row r="21" spans="1:11" s="4" customFormat="1" x14ac:dyDescent="0.25">
      <c r="A21" s="5">
        <f t="shared" ref="A21:A57" si="3">+A20+1</f>
        <v>6</v>
      </c>
      <c r="B21" s="3"/>
      <c r="C21" s="3"/>
      <c r="D21" s="3"/>
      <c r="E21" s="3" t="s">
        <v>34</v>
      </c>
      <c r="F21" s="3" t="str">
        <f t="shared" si="0"/>
        <v xml:space="preserve">16 </v>
      </c>
      <c r="G21" s="10">
        <v>20499246.34</v>
      </c>
      <c r="H21" s="25">
        <f t="shared" si="1"/>
        <v>2.4792836560601893E-2</v>
      </c>
      <c r="I21" s="12">
        <f t="shared" si="2"/>
        <v>4.517294561181414E-2</v>
      </c>
      <c r="J21" s="10">
        <v>926011.34000000008</v>
      </c>
      <c r="K21" s="3"/>
    </row>
    <row r="22" spans="1:11" s="4" customFormat="1" x14ac:dyDescent="0.25">
      <c r="A22" s="5">
        <f t="shared" si="3"/>
        <v>7</v>
      </c>
      <c r="B22" s="3"/>
      <c r="C22" s="3"/>
      <c r="D22" s="3"/>
      <c r="E22" s="3" t="s">
        <v>18</v>
      </c>
      <c r="F22" s="3" t="str">
        <f t="shared" si="0"/>
        <v xml:space="preserve">17 </v>
      </c>
      <c r="G22" s="10">
        <v>25634797.679999996</v>
      </c>
      <c r="H22" s="25">
        <f t="shared" si="1"/>
        <v>3.1004034909526169E-2</v>
      </c>
      <c r="I22" s="12">
        <f t="shared" si="2"/>
        <v>4.4398498642646535E-2</v>
      </c>
      <c r="J22" s="10">
        <v>1138146.5299999984</v>
      </c>
      <c r="K22" s="3"/>
    </row>
    <row r="23" spans="1:11" s="4" customFormat="1" x14ac:dyDescent="0.25">
      <c r="A23" s="5">
        <f t="shared" si="3"/>
        <v>8</v>
      </c>
      <c r="B23" s="3"/>
      <c r="C23" s="3"/>
      <c r="D23" s="3"/>
      <c r="E23" s="3" t="s">
        <v>29</v>
      </c>
      <c r="F23" s="3" t="str">
        <f t="shared" si="0"/>
        <v xml:space="preserve">18 </v>
      </c>
      <c r="G23" s="10">
        <v>134337.15000000002</v>
      </c>
      <c r="H23" s="25">
        <f t="shared" si="1"/>
        <v>1.6247421728222725E-4</v>
      </c>
      <c r="I23" s="12">
        <f t="shared" si="2"/>
        <v>4.4976836266066376E-2</v>
      </c>
      <c r="J23" s="10">
        <v>6042.0599999999995</v>
      </c>
      <c r="K23" s="3"/>
    </row>
    <row r="24" spans="1:11" s="4" customFormat="1" x14ac:dyDescent="0.25">
      <c r="A24" s="5">
        <f t="shared" si="3"/>
        <v>9</v>
      </c>
      <c r="B24" s="3"/>
      <c r="C24" s="3"/>
      <c r="D24" s="3"/>
      <c r="E24" s="3" t="s">
        <v>41</v>
      </c>
      <c r="F24" s="3" t="str">
        <f t="shared" si="0"/>
        <v xml:space="preserve">20 </v>
      </c>
      <c r="G24" s="10">
        <v>2726274.3000000003</v>
      </c>
      <c r="H24" s="25">
        <f t="shared" si="1"/>
        <v>3.2972955209273976E-3</v>
      </c>
      <c r="I24" s="12">
        <f t="shared" si="2"/>
        <v>5.2126416626529469E-2</v>
      </c>
      <c r="J24" s="10">
        <v>142110.91</v>
      </c>
      <c r="K24" s="3"/>
    </row>
    <row r="25" spans="1:11" s="4" customFormat="1" x14ac:dyDescent="0.25">
      <c r="A25" s="5">
        <f t="shared" si="3"/>
        <v>10</v>
      </c>
      <c r="B25" s="3"/>
      <c r="C25" s="3"/>
      <c r="D25" s="3"/>
      <c r="E25" s="3" t="s">
        <v>11</v>
      </c>
      <c r="F25" s="3" t="str">
        <f t="shared" si="0"/>
        <v xml:space="preserve">26 </v>
      </c>
      <c r="G25" s="10">
        <v>4683041.189999992</v>
      </c>
      <c r="H25" s="25">
        <f t="shared" si="1"/>
        <v>5.6639094386450699E-3</v>
      </c>
      <c r="I25" s="12">
        <f t="shared" si="2"/>
        <v>4.7623736574480241E-2</v>
      </c>
      <c r="J25" s="10">
        <v>223023.9200000001</v>
      </c>
      <c r="K25" s="3"/>
    </row>
    <row r="26" spans="1:11" s="4" customFormat="1" x14ac:dyDescent="0.25">
      <c r="A26" s="5">
        <f t="shared" si="3"/>
        <v>11</v>
      </c>
      <c r="B26" s="3"/>
      <c r="C26" s="3"/>
      <c r="D26" s="3"/>
      <c r="E26" s="3" t="s">
        <v>35</v>
      </c>
      <c r="F26" s="3" t="str">
        <f t="shared" si="0"/>
        <v xml:space="preserve">27 </v>
      </c>
      <c r="G26" s="10">
        <v>3076209.9699999997</v>
      </c>
      <c r="H26" s="25">
        <f t="shared" si="1"/>
        <v>3.7205256109090717E-3</v>
      </c>
      <c r="I26" s="12">
        <f t="shared" si="2"/>
        <v>5.6495733937173373E-2</v>
      </c>
      <c r="J26" s="10">
        <v>173792.74000000008</v>
      </c>
      <c r="K26" s="3"/>
    </row>
    <row r="27" spans="1:11" s="4" customFormat="1" x14ac:dyDescent="0.25">
      <c r="A27" s="5">
        <f t="shared" si="3"/>
        <v>12</v>
      </c>
      <c r="B27" s="3"/>
      <c r="C27" s="3"/>
      <c r="D27" s="3"/>
      <c r="E27" s="3" t="s">
        <v>36</v>
      </c>
      <c r="F27" s="3" t="str">
        <f t="shared" si="0"/>
        <v xml:space="preserve">28 </v>
      </c>
      <c r="G27" s="10">
        <v>59164795.089999922</v>
      </c>
      <c r="H27" s="25">
        <f t="shared" si="1"/>
        <v>7.1556928019621505E-2</v>
      </c>
      <c r="I27" s="12">
        <f t="shared" si="2"/>
        <v>3.9206897386721007E-2</v>
      </c>
      <c r="J27" s="10">
        <v>2319668.0500000017</v>
      </c>
      <c r="K27" s="3"/>
    </row>
    <row r="28" spans="1:11" s="4" customFormat="1" x14ac:dyDescent="0.25">
      <c r="A28" s="5">
        <f t="shared" si="3"/>
        <v>13</v>
      </c>
      <c r="B28" s="3"/>
      <c r="C28" s="3"/>
      <c r="D28" s="3"/>
      <c r="E28" s="3" t="s">
        <v>30</v>
      </c>
      <c r="F28" s="3" t="str">
        <f t="shared" si="0"/>
        <v xml:space="preserve">31 </v>
      </c>
      <c r="G28" s="10">
        <v>1045835.2500000005</v>
      </c>
      <c r="H28" s="25">
        <f t="shared" si="1"/>
        <v>1.2648866203422693E-3</v>
      </c>
      <c r="I28" s="12">
        <f t="shared" si="2"/>
        <v>4.3117469983919549E-2</v>
      </c>
      <c r="J28" s="10">
        <v>45093.770000000019</v>
      </c>
      <c r="K28" s="3"/>
    </row>
    <row r="29" spans="1:11" s="4" customFormat="1" x14ac:dyDescent="0.25">
      <c r="A29" s="5">
        <f t="shared" si="3"/>
        <v>14</v>
      </c>
      <c r="B29" s="3"/>
      <c r="C29" s="3"/>
      <c r="D29" s="3"/>
      <c r="E29" s="3" t="s">
        <v>31</v>
      </c>
      <c r="F29" s="3" t="str">
        <f t="shared" si="0"/>
        <v xml:space="preserve">32 </v>
      </c>
      <c r="G29" s="10">
        <v>243549.61999999956</v>
      </c>
      <c r="H29" s="25">
        <f t="shared" si="1"/>
        <v>2.9456136205721053E-4</v>
      </c>
      <c r="I29" s="12">
        <f t="shared" si="2"/>
        <v>2.9896536073429417E-2</v>
      </c>
      <c r="J29" s="10">
        <v>7281.2900000000136</v>
      </c>
      <c r="K29" s="3"/>
    </row>
    <row r="30" spans="1:11" s="4" customFormat="1" x14ac:dyDescent="0.25">
      <c r="A30" s="5">
        <f t="shared" si="3"/>
        <v>15</v>
      </c>
      <c r="B30" s="3"/>
      <c r="C30" s="3"/>
      <c r="D30" s="3"/>
      <c r="E30" s="3" t="s">
        <v>25</v>
      </c>
      <c r="F30" s="3" t="str">
        <f t="shared" si="0"/>
        <v xml:space="preserve">33 </v>
      </c>
      <c r="G30" s="10">
        <v>64664464.959999993</v>
      </c>
      <c r="H30" s="25">
        <f t="shared" si="1"/>
        <v>7.8208509934519277E-2</v>
      </c>
      <c r="I30" s="12">
        <f t="shared" si="2"/>
        <v>3.9334802222107508E-2</v>
      </c>
      <c r="J30" s="10">
        <v>2543563.9400000009</v>
      </c>
      <c r="K30" s="3"/>
    </row>
    <row r="31" spans="1:11" s="4" customFormat="1" x14ac:dyDescent="0.25">
      <c r="A31" s="5">
        <f t="shared" si="3"/>
        <v>16</v>
      </c>
      <c r="B31" s="3"/>
      <c r="C31" s="3"/>
      <c r="D31" s="3"/>
      <c r="E31" s="3" t="s">
        <v>42</v>
      </c>
      <c r="F31" s="3" t="str">
        <f t="shared" si="0"/>
        <v xml:space="preserve">37 </v>
      </c>
      <c r="G31" s="10">
        <v>-8846946.740000017</v>
      </c>
      <c r="H31" s="25">
        <f t="shared" si="1"/>
        <v>-1.0699949693134434E-2</v>
      </c>
      <c r="I31" s="12">
        <f t="shared" si="2"/>
        <v>6.2002477930594949E-2</v>
      </c>
      <c r="J31" s="10">
        <v>-548532.62</v>
      </c>
    </row>
    <row r="32" spans="1:11" s="4" customFormat="1" x14ac:dyDescent="0.25">
      <c r="A32" s="5">
        <f t="shared" si="3"/>
        <v>17</v>
      </c>
      <c r="B32" s="3"/>
      <c r="C32" s="3"/>
      <c r="D32" s="3"/>
      <c r="E32" s="3" t="s">
        <v>19</v>
      </c>
      <c r="F32" s="3" t="str">
        <f t="shared" si="0"/>
        <v xml:space="preserve">40 </v>
      </c>
      <c r="G32" s="10">
        <v>1290054.9199999983</v>
      </c>
      <c r="H32" s="25">
        <f t="shared" si="1"/>
        <v>1.5602583751262102E-3</v>
      </c>
      <c r="I32" s="12">
        <f t="shared" si="2"/>
        <v>1.7483906809176802E-2</v>
      </c>
      <c r="J32" s="10">
        <v>22555.200000000004</v>
      </c>
    </row>
    <row r="33" spans="1:10" s="4" customFormat="1" x14ac:dyDescent="0.25">
      <c r="A33" s="5">
        <f t="shared" si="3"/>
        <v>18</v>
      </c>
      <c r="B33" s="3"/>
      <c r="C33" s="3"/>
      <c r="D33" s="3"/>
      <c r="E33" s="3" t="s">
        <v>40</v>
      </c>
      <c r="F33" s="3" t="str">
        <f t="shared" si="0"/>
        <v xml:space="preserve">44 </v>
      </c>
      <c r="G33" s="10">
        <v>5046431.5099999988</v>
      </c>
      <c r="H33" s="25">
        <f t="shared" si="1"/>
        <v>6.1034122702142909E-3</v>
      </c>
      <c r="I33" s="12">
        <f t="shared" si="2"/>
        <v>3.7096007273464418E-2</v>
      </c>
      <c r="J33" s="10">
        <v>187202.46</v>
      </c>
    </row>
    <row r="34" spans="1:10" s="4" customFormat="1" x14ac:dyDescent="0.25">
      <c r="A34" s="5">
        <f t="shared" si="3"/>
        <v>19</v>
      </c>
      <c r="B34" s="3"/>
      <c r="C34" s="3"/>
      <c r="D34" s="3"/>
      <c r="E34" s="3" t="s">
        <v>27</v>
      </c>
      <c r="F34" s="3" t="str">
        <f t="shared" si="0"/>
        <v xml:space="preserve">45 </v>
      </c>
      <c r="G34" s="10">
        <v>16898771.789999999</v>
      </c>
      <c r="H34" s="25">
        <f t="shared" si="1"/>
        <v>2.0438238563280756E-2</v>
      </c>
      <c r="I34" s="12">
        <f t="shared" si="2"/>
        <v>7.2849149352291503E-2</v>
      </c>
      <c r="J34" s="10">
        <v>1231061.1500000004</v>
      </c>
    </row>
    <row r="35" spans="1:10" s="4" customFormat="1" x14ac:dyDescent="0.25">
      <c r="A35" s="5">
        <f t="shared" si="3"/>
        <v>20</v>
      </c>
      <c r="B35" s="3"/>
      <c r="C35" s="3"/>
      <c r="D35" s="3"/>
      <c r="E35" s="3" t="s">
        <v>32</v>
      </c>
      <c r="F35" s="3" t="str">
        <f t="shared" si="0"/>
        <v xml:space="preserve">46 </v>
      </c>
      <c r="G35" s="10">
        <v>113380317.65999989</v>
      </c>
      <c r="H35" s="25">
        <f t="shared" si="1"/>
        <v>0.13712795281884993</v>
      </c>
      <c r="I35" s="12">
        <f t="shared" si="2"/>
        <v>5.4287507100286656E-3</v>
      </c>
      <c r="J35" s="10">
        <v>615513.4800000001</v>
      </c>
    </row>
    <row r="36" spans="1:10" s="4" customFormat="1" x14ac:dyDescent="0.25">
      <c r="A36" s="5">
        <f t="shared" si="3"/>
        <v>21</v>
      </c>
      <c r="B36" s="3"/>
      <c r="C36" s="3"/>
      <c r="D36" s="3"/>
      <c r="E36" s="3" t="s">
        <v>12</v>
      </c>
      <c r="F36" s="3" t="str">
        <f t="shared" si="0"/>
        <v xml:space="preserve">48 </v>
      </c>
      <c r="G36" s="10">
        <v>64914629</v>
      </c>
      <c r="H36" s="25">
        <f t="shared" si="1"/>
        <v>7.8511071114290926E-2</v>
      </c>
      <c r="I36" s="12">
        <f t="shared" si="2"/>
        <v>7.2440252720230497E-2</v>
      </c>
      <c r="J36" s="10">
        <v>4702432.1300000036</v>
      </c>
    </row>
    <row r="37" spans="1:10" s="4" customFormat="1" x14ac:dyDescent="0.25">
      <c r="A37" s="5">
        <f t="shared" si="3"/>
        <v>22</v>
      </c>
      <c r="B37" s="3"/>
      <c r="C37" s="3"/>
      <c r="D37" s="3"/>
      <c r="E37" s="3" t="s">
        <v>13</v>
      </c>
      <c r="F37" s="3" t="str">
        <f t="shared" si="0"/>
        <v xml:space="preserve">49 </v>
      </c>
      <c r="G37" s="10">
        <v>15788349.479999993</v>
      </c>
      <c r="H37" s="25">
        <f t="shared" si="1"/>
        <v>1.9095237050519964E-2</v>
      </c>
      <c r="I37" s="12">
        <f t="shared" si="2"/>
        <v>5.9732423658004873E-2</v>
      </c>
      <c r="J37" s="10">
        <v>943076.38000000047</v>
      </c>
    </row>
    <row r="38" spans="1:10" s="4" customFormat="1" x14ac:dyDescent="0.25">
      <c r="A38" s="5">
        <f t="shared" si="3"/>
        <v>23</v>
      </c>
      <c r="B38" s="3"/>
      <c r="C38" s="3"/>
      <c r="D38" s="3"/>
      <c r="E38" s="3" t="s">
        <v>20</v>
      </c>
      <c r="F38" s="3" t="str">
        <f t="shared" si="0"/>
        <v xml:space="preserve">51 </v>
      </c>
      <c r="G38" s="10">
        <v>6433641.1400000006</v>
      </c>
      <c r="H38" s="25">
        <f t="shared" si="1"/>
        <v>7.7811745187108408E-3</v>
      </c>
      <c r="I38" s="12">
        <f t="shared" si="2"/>
        <v>8.1893540303990278E-2</v>
      </c>
      <c r="J38" s="10">
        <v>526873.65</v>
      </c>
    </row>
    <row r="39" spans="1:10" s="4" customFormat="1" x14ac:dyDescent="0.25">
      <c r="A39" s="5">
        <f t="shared" si="3"/>
        <v>24</v>
      </c>
      <c r="B39" s="3"/>
      <c r="C39" s="3"/>
      <c r="D39" s="3"/>
      <c r="E39" s="3" t="s">
        <v>14</v>
      </c>
      <c r="F39" s="3" t="str">
        <f t="shared" si="0"/>
        <v xml:space="preserve">52 </v>
      </c>
      <c r="G39" s="10">
        <v>1421109.3100000005</v>
      </c>
      <c r="H39" s="25">
        <f t="shared" si="1"/>
        <v>1.7187622546312473E-3</v>
      </c>
      <c r="I39" s="12">
        <f t="shared" si="2"/>
        <v>0.11750233344119029</v>
      </c>
      <c r="J39" s="10">
        <v>166983.65999999992</v>
      </c>
    </row>
    <row r="40" spans="1:10" s="4" customFormat="1" x14ac:dyDescent="0.25">
      <c r="A40" s="5">
        <f t="shared" si="3"/>
        <v>25</v>
      </c>
      <c r="B40" s="3"/>
      <c r="C40" s="3"/>
      <c r="D40" s="3"/>
      <c r="E40" s="3" t="s">
        <v>45</v>
      </c>
      <c r="F40" s="3" t="str">
        <f t="shared" si="0"/>
        <v xml:space="preserve">53 </v>
      </c>
      <c r="G40" s="10">
        <v>10546.369999999999</v>
      </c>
      <c r="H40" s="25">
        <f t="shared" si="1"/>
        <v>1.275531906787335E-5</v>
      </c>
      <c r="I40" s="12">
        <f t="shared" si="2"/>
        <v>2.3104632209945224E-2</v>
      </c>
      <c r="J40" s="10">
        <v>243.67</v>
      </c>
    </row>
    <row r="41" spans="1:10" s="4" customFormat="1" x14ac:dyDescent="0.25">
      <c r="A41" s="5">
        <f t="shared" si="3"/>
        <v>26</v>
      </c>
      <c r="B41" s="3"/>
      <c r="C41" s="3"/>
      <c r="D41" s="3"/>
      <c r="E41" s="3" t="s">
        <v>21</v>
      </c>
      <c r="F41" s="3" t="str">
        <f t="shared" si="0"/>
        <v xml:space="preserve">55 </v>
      </c>
      <c r="G41" s="10">
        <v>48826.729999999996</v>
      </c>
      <c r="H41" s="25">
        <f t="shared" si="1"/>
        <v>5.9053543559623241E-5</v>
      </c>
      <c r="I41" s="12">
        <f t="shared" si="2"/>
        <v>7.1186622573332275E-2</v>
      </c>
      <c r="J41" s="10">
        <v>3475.81</v>
      </c>
    </row>
    <row r="42" spans="1:10" s="4" customFormat="1" x14ac:dyDescent="0.25">
      <c r="A42" s="5">
        <f t="shared" si="3"/>
        <v>27</v>
      </c>
      <c r="B42" s="3"/>
      <c r="C42" s="3"/>
      <c r="D42" s="3"/>
      <c r="E42" s="3" t="s">
        <v>22</v>
      </c>
      <c r="F42" s="3" t="str">
        <f t="shared" si="0"/>
        <v xml:space="preserve">57 </v>
      </c>
      <c r="G42" s="10">
        <v>4320709.6300000018</v>
      </c>
      <c r="H42" s="25">
        <f t="shared" si="1"/>
        <v>5.2256871255496476E-3</v>
      </c>
      <c r="I42" s="12">
        <f t="shared" si="2"/>
        <v>9.9191710783860271E-2</v>
      </c>
      <c r="J42" s="10">
        <v>428578.58000000007</v>
      </c>
    </row>
    <row r="43" spans="1:10" s="4" customFormat="1" x14ac:dyDescent="0.25">
      <c r="A43" s="5">
        <f t="shared" si="3"/>
        <v>28</v>
      </c>
      <c r="B43" s="3"/>
      <c r="C43" s="3"/>
      <c r="D43" s="3"/>
      <c r="E43" s="3" t="s">
        <v>15</v>
      </c>
      <c r="F43" s="3" t="str">
        <f t="shared" si="0"/>
        <v xml:space="preserve">58 </v>
      </c>
      <c r="G43" s="10">
        <v>188530659.90999994</v>
      </c>
      <c r="H43" s="25">
        <f>H52-SUM(H16:H42,H44:H51)</f>
        <v>0.22801861884504071</v>
      </c>
      <c r="I43" s="12">
        <f t="shared" si="2"/>
        <v>4.9161635006340881E-2</v>
      </c>
      <c r="J43" s="10">
        <v>9268475.4900000002</v>
      </c>
    </row>
    <row r="44" spans="1:10" s="4" customFormat="1" x14ac:dyDescent="0.25">
      <c r="A44" s="5">
        <f t="shared" si="3"/>
        <v>29</v>
      </c>
      <c r="B44" s="3"/>
      <c r="C44" s="3"/>
      <c r="D44" s="3"/>
      <c r="E44" s="3" t="s">
        <v>26</v>
      </c>
      <c r="F44" s="3" t="str">
        <f t="shared" si="0"/>
        <v xml:space="preserve">60 </v>
      </c>
      <c r="G44" s="10">
        <v>30495608.960000016</v>
      </c>
      <c r="H44" s="25">
        <f t="shared" ref="H44:H51" si="4">+G44/$G$52</f>
        <v>3.6882948583626181E-2</v>
      </c>
      <c r="I44" s="12">
        <f t="shared" si="2"/>
        <v>4.6148914810848846E-2</v>
      </c>
      <c r="J44" s="10">
        <v>1407339.2599999995</v>
      </c>
    </row>
    <row r="45" spans="1:10" s="4" customFormat="1" x14ac:dyDescent="0.25">
      <c r="A45" s="5">
        <f t="shared" si="3"/>
        <v>30</v>
      </c>
      <c r="B45" s="3"/>
      <c r="C45" s="3"/>
      <c r="D45" s="3"/>
      <c r="E45" s="3" t="s">
        <v>23</v>
      </c>
      <c r="F45" s="3" t="str">
        <f t="shared" si="0"/>
        <v xml:space="preserve">61 </v>
      </c>
      <c r="G45" s="10">
        <v>16278969.419999992</v>
      </c>
      <c r="H45" s="25">
        <f t="shared" si="4"/>
        <v>1.9688617889212411E-2</v>
      </c>
      <c r="I45" s="12">
        <f t="shared" si="2"/>
        <v>5.082475116535972E-2</v>
      </c>
      <c r="J45" s="10">
        <v>827374.56999999983</v>
      </c>
    </row>
    <row r="46" spans="1:10" s="4" customFormat="1" x14ac:dyDescent="0.25">
      <c r="A46" s="5">
        <f t="shared" si="3"/>
        <v>31</v>
      </c>
      <c r="B46" s="3"/>
      <c r="C46" s="3"/>
      <c r="D46" s="3"/>
      <c r="E46" s="3" t="s">
        <v>37</v>
      </c>
      <c r="F46" s="3" t="str">
        <f t="shared" si="0"/>
        <v xml:space="preserve">63 </v>
      </c>
      <c r="G46" s="10">
        <v>29481560.339999977</v>
      </c>
      <c r="H46" s="25">
        <f t="shared" si="4"/>
        <v>3.5656506338717538E-2</v>
      </c>
      <c r="I46" s="12">
        <f t="shared" si="2"/>
        <v>5.3583001774050613E-2</v>
      </c>
      <c r="J46" s="10">
        <v>1579710.4999999991</v>
      </c>
    </row>
    <row r="47" spans="1:10" s="4" customFormat="1" x14ac:dyDescent="0.25">
      <c r="A47" s="5">
        <f t="shared" si="3"/>
        <v>32</v>
      </c>
      <c r="B47" s="3"/>
      <c r="C47" s="3"/>
      <c r="D47" s="3"/>
      <c r="E47" s="3" t="s">
        <v>16</v>
      </c>
      <c r="F47" s="3" t="str">
        <f t="shared" si="0"/>
        <v xml:space="preserve">64 </v>
      </c>
      <c r="G47" s="10">
        <v>23055878.349999994</v>
      </c>
      <c r="H47" s="25">
        <f t="shared" si="4"/>
        <v>2.7884958022933323E-2</v>
      </c>
      <c r="I47" s="12">
        <f t="shared" si="2"/>
        <v>6.3634659141060229E-2</v>
      </c>
      <c r="J47" s="10">
        <v>1467152.9599999997</v>
      </c>
    </row>
    <row r="48" spans="1:10" s="4" customFormat="1" x14ac:dyDescent="0.25">
      <c r="A48" s="5">
        <f t="shared" si="3"/>
        <v>33</v>
      </c>
      <c r="B48" s="3"/>
      <c r="C48" s="3"/>
      <c r="D48" s="3"/>
      <c r="E48" s="3" t="s">
        <v>46</v>
      </c>
      <c r="F48" s="3" t="str">
        <f t="shared" si="0"/>
        <v xml:space="preserve">65 </v>
      </c>
      <c r="G48" s="10">
        <v>1516.0600000000002</v>
      </c>
      <c r="H48" s="25">
        <f t="shared" si="4"/>
        <v>1.8336004735316583E-6</v>
      </c>
      <c r="I48" s="12" t="str">
        <f t="shared" si="2"/>
        <v>n/a</v>
      </c>
      <c r="J48" s="10">
        <v>0</v>
      </c>
    </row>
    <row r="49" spans="1:11" s="4" customFormat="1" x14ac:dyDescent="0.25">
      <c r="A49" s="5">
        <f t="shared" si="3"/>
        <v>34</v>
      </c>
      <c r="B49" s="3"/>
      <c r="C49" s="3"/>
      <c r="D49" s="3"/>
      <c r="E49" s="3" t="s">
        <v>38</v>
      </c>
      <c r="F49" s="3" t="str">
        <f t="shared" si="0"/>
        <v xml:space="preserve">67 </v>
      </c>
      <c r="G49" s="10">
        <v>1161436.8800000006</v>
      </c>
      <c r="H49" s="25">
        <f t="shared" si="4"/>
        <v>1.4047011418711216E-3</v>
      </c>
      <c r="I49" s="12">
        <f t="shared" si="2"/>
        <v>3.6753000300799803E-2</v>
      </c>
      <c r="J49" s="10">
        <v>42686.290000000008</v>
      </c>
    </row>
    <row r="50" spans="1:11" s="4" customFormat="1" x14ac:dyDescent="0.25">
      <c r="A50" s="5">
        <f t="shared" si="3"/>
        <v>35</v>
      </c>
      <c r="B50" s="3"/>
      <c r="C50" s="3"/>
      <c r="D50" s="3"/>
      <c r="E50" s="3" t="s">
        <v>39</v>
      </c>
      <c r="F50" s="3" t="str">
        <f t="shared" si="0"/>
        <v xml:space="preserve">70 </v>
      </c>
      <c r="G50" s="10">
        <v>1326471.9800000004</v>
      </c>
      <c r="H50" s="25">
        <f t="shared" si="4"/>
        <v>1.6043030293355651E-3</v>
      </c>
      <c r="I50" s="12">
        <f t="shared" si="2"/>
        <v>2.2898568878929493E-2</v>
      </c>
      <c r="J50" s="10">
        <v>30374.309999999994</v>
      </c>
    </row>
    <row r="51" spans="1:11" s="4" customFormat="1" x14ac:dyDescent="0.25">
      <c r="A51" s="5">
        <f t="shared" si="3"/>
        <v>36</v>
      </c>
      <c r="B51" s="3"/>
      <c r="C51" s="3"/>
      <c r="D51" s="3"/>
      <c r="E51" s="3" t="s">
        <v>44</v>
      </c>
      <c r="F51" s="3" t="str">
        <f t="shared" si="0"/>
        <v xml:space="preserve">77 </v>
      </c>
      <c r="G51" s="13">
        <v>63980.459999999992</v>
      </c>
      <c r="H51" s="26">
        <f t="shared" si="4"/>
        <v>7.7381239365706696E-5</v>
      </c>
      <c r="I51" s="14" t="str">
        <f t="shared" si="2"/>
        <v>n/a</v>
      </c>
      <c r="J51" s="13">
        <v>0</v>
      </c>
    </row>
    <row r="52" spans="1:11" s="4" customFormat="1" x14ac:dyDescent="0.25">
      <c r="A52" s="5">
        <f t="shared" si="3"/>
        <v>37</v>
      </c>
      <c r="B52" s="3"/>
      <c r="C52" s="3"/>
      <c r="D52" s="20"/>
      <c r="E52" s="3"/>
      <c r="F52" s="3" t="str">
        <f>LEFT(E52,3)</f>
        <v/>
      </c>
      <c r="G52" s="15">
        <f>SUM(G16:G51)</f>
        <v>826821339.70000005</v>
      </c>
      <c r="H52" s="27">
        <v>1</v>
      </c>
      <c r="I52" s="23">
        <f>+J52/G52</f>
        <v>4.2746794528578616E-2</v>
      </c>
      <c r="J52" s="16">
        <f>SUM(J16:J51)</f>
        <v>35343961.920000002</v>
      </c>
    </row>
    <row r="53" spans="1:11" s="4" customFormat="1" x14ac:dyDescent="0.25">
      <c r="A53" s="5">
        <f t="shared" si="3"/>
        <v>38</v>
      </c>
      <c r="B53" s="3"/>
      <c r="C53" s="3"/>
      <c r="D53" s="3"/>
      <c r="E53" s="3"/>
      <c r="F53" s="3" t="str">
        <f>LEFT(E53,3)</f>
        <v/>
      </c>
      <c r="G53" s="3"/>
      <c r="H53" s="28"/>
      <c r="I53" s="28"/>
    </row>
    <row r="54" spans="1:11" s="4" customFormat="1" x14ac:dyDescent="0.25">
      <c r="A54" s="5">
        <f t="shared" si="3"/>
        <v>39</v>
      </c>
      <c r="B54" s="3"/>
      <c r="C54" s="20"/>
      <c r="D54" s="3"/>
      <c r="E54" s="3" t="s">
        <v>10</v>
      </c>
      <c r="F54" s="3" t="str">
        <f t="shared" ref="F54" si="5">LEFT(E54,3)</f>
        <v xml:space="preserve">39 </v>
      </c>
      <c r="G54" s="21"/>
      <c r="H54" s="22"/>
      <c r="I54" s="23"/>
      <c r="J54" s="21">
        <v>22930023.540000014</v>
      </c>
    </row>
    <row r="55" spans="1:11" s="4" customFormat="1" x14ac:dyDescent="0.25">
      <c r="A55" s="5">
        <f t="shared" si="3"/>
        <v>40</v>
      </c>
      <c r="B55" s="3"/>
      <c r="C55" s="3"/>
      <c r="D55" s="3"/>
      <c r="J55" s="24"/>
    </row>
    <row r="56" spans="1:11" s="4" customFormat="1" x14ac:dyDescent="0.25">
      <c r="A56" s="5">
        <f t="shared" si="3"/>
        <v>41</v>
      </c>
      <c r="B56" s="3"/>
      <c r="C56" s="3"/>
      <c r="D56" s="3"/>
      <c r="I56" s="17" t="str">
        <f>"KYP $ Share of AEPSC "&amp;B14&amp;":"</f>
        <v>KYP $ Share of AEPSC Total All AEPSC Cost Categories:</v>
      </c>
      <c r="J56" s="16">
        <f>+J52+J54</f>
        <v>58273985.460000016</v>
      </c>
      <c r="K56" s="31" t="s">
        <v>83</v>
      </c>
    </row>
    <row r="57" spans="1:11" s="4" customFormat="1" x14ac:dyDescent="0.25">
      <c r="A57" s="5">
        <f t="shared" si="3"/>
        <v>42</v>
      </c>
      <c r="B57" s="3"/>
      <c r="C57" s="3"/>
      <c r="D57" s="3"/>
      <c r="E57" s="3"/>
      <c r="F57" s="3"/>
      <c r="G57" s="3"/>
      <c r="I57" s="17" t="str">
        <f>"KYP % Share of AEPSC "&amp;B14&amp;":"</f>
        <v>KYP % Share of AEPSC Total All AEPSC Cost Categories:</v>
      </c>
      <c r="J57" s="22">
        <f>+J56/B15</f>
        <v>4.4142314216893699E-2</v>
      </c>
    </row>
    <row r="58" spans="1:11" s="4" customFormat="1" x14ac:dyDescent="0.25">
      <c r="A58" s="5"/>
    </row>
    <row r="59" spans="1:11" s="4" customFormat="1" x14ac:dyDescent="0.25">
      <c r="A59" s="5"/>
      <c r="B59" s="30" t="s">
        <v>83</v>
      </c>
      <c r="C59" s="32" t="s">
        <v>87</v>
      </c>
      <c r="D59" s="32"/>
      <c r="E59" s="32"/>
      <c r="F59" s="32"/>
      <c r="G59" s="32"/>
      <c r="H59" s="32"/>
      <c r="I59" s="32"/>
      <c r="J59" s="32"/>
    </row>
    <row r="60" spans="1:11" s="4" customFormat="1" x14ac:dyDescent="0.25">
      <c r="A60" s="5"/>
      <c r="B60" s="3"/>
      <c r="C60" s="32"/>
      <c r="D60" s="32"/>
      <c r="E60" s="32"/>
      <c r="F60" s="32"/>
      <c r="G60" s="32"/>
      <c r="H60" s="32"/>
      <c r="I60" s="32"/>
      <c r="J60" s="32"/>
    </row>
    <row r="61" spans="1:11" s="4" customFormat="1" x14ac:dyDescent="0.25">
      <c r="A61" s="5"/>
      <c r="B61" s="3"/>
      <c r="C61" s="3"/>
      <c r="D61" s="3"/>
      <c r="E61" s="3"/>
      <c r="F61" s="3"/>
      <c r="G61" s="3"/>
      <c r="I61" s="17"/>
      <c r="J61" s="11"/>
    </row>
    <row r="62" spans="1:11" s="4" customFormat="1" x14ac:dyDescent="0.25">
      <c r="A62" s="5"/>
      <c r="B62" s="3"/>
      <c r="C62" s="3"/>
      <c r="D62" s="3"/>
      <c r="E62" s="3"/>
      <c r="F62" s="3"/>
      <c r="G62" s="3"/>
      <c r="I62" s="17"/>
      <c r="J62" s="11"/>
    </row>
    <row r="63" spans="1:11" s="4" customFormat="1" x14ac:dyDescent="0.25">
      <c r="A63" s="5"/>
      <c r="B63" s="3"/>
      <c r="C63" s="3"/>
      <c r="D63" s="3"/>
      <c r="E63" s="3"/>
      <c r="F63" s="3"/>
      <c r="G63" s="3"/>
    </row>
    <row r="64" spans="1:11" s="4" customFormat="1" x14ac:dyDescent="0.25">
      <c r="A64" s="5"/>
      <c r="B64" s="3"/>
      <c r="C64" s="3"/>
      <c r="D64" s="3"/>
      <c r="E64" s="3"/>
      <c r="F64" s="3"/>
      <c r="G64" s="3"/>
    </row>
    <row r="65" spans="1:7" s="4" customFormat="1" x14ac:dyDescent="0.25">
      <c r="A65" s="5"/>
      <c r="B65" s="3"/>
      <c r="C65" s="3"/>
      <c r="D65" s="3"/>
      <c r="E65" s="3"/>
      <c r="F65" s="3"/>
      <c r="G65" s="3"/>
    </row>
    <row r="66" spans="1:7" s="4" customFormat="1" x14ac:dyDescent="0.25">
      <c r="A66" s="5"/>
      <c r="B66" s="3"/>
      <c r="C66" s="3"/>
      <c r="D66" s="3"/>
      <c r="E66" s="3"/>
      <c r="F66" s="3"/>
      <c r="G66" s="3"/>
    </row>
    <row r="67" spans="1:7" s="4" customFormat="1" x14ac:dyDescent="0.25">
      <c r="A67" s="5"/>
      <c r="B67" s="3"/>
      <c r="C67" s="3"/>
      <c r="D67" s="3"/>
      <c r="E67" s="3"/>
      <c r="F67" s="3"/>
      <c r="G67" s="3"/>
    </row>
    <row r="68" spans="1:7" s="4" customFormat="1" x14ac:dyDescent="0.25">
      <c r="A68" s="5"/>
      <c r="B68" s="3"/>
      <c r="C68" s="3"/>
      <c r="D68" s="3"/>
      <c r="E68" s="3"/>
      <c r="F68" s="3"/>
      <c r="G68" s="3"/>
    </row>
    <row r="69" spans="1:7" s="4" customFormat="1" x14ac:dyDescent="0.25">
      <c r="A69" s="5"/>
      <c r="B69" s="3"/>
      <c r="C69" s="3"/>
      <c r="D69" s="3"/>
      <c r="E69" s="3"/>
      <c r="F69" s="3"/>
      <c r="G69" s="3"/>
    </row>
    <row r="70" spans="1:7" s="4" customFormat="1" x14ac:dyDescent="0.25">
      <c r="A70" s="5"/>
      <c r="B70" s="3"/>
      <c r="C70" s="3"/>
      <c r="D70" s="3"/>
      <c r="E70" s="3"/>
      <c r="F70" s="3"/>
      <c r="G70" s="3"/>
    </row>
    <row r="71" spans="1:7" s="4" customFormat="1" x14ac:dyDescent="0.25">
      <c r="A71" s="5"/>
      <c r="B71" s="3"/>
      <c r="C71" s="3"/>
      <c r="D71" s="3"/>
      <c r="E71" s="3"/>
      <c r="F71" s="3"/>
      <c r="G71" s="3"/>
    </row>
    <row r="72" spans="1:7" s="4" customFormat="1" x14ac:dyDescent="0.25">
      <c r="A72" s="3"/>
      <c r="B72" s="3"/>
      <c r="C72" s="3"/>
      <c r="D72" s="3"/>
      <c r="E72" s="3"/>
      <c r="F72" s="3"/>
      <c r="G72" s="3"/>
    </row>
    <row r="73" spans="1:7" s="4" customFormat="1" x14ac:dyDescent="0.25">
      <c r="A73" s="3"/>
      <c r="B73" s="3"/>
      <c r="C73" s="3"/>
      <c r="D73" s="3"/>
      <c r="E73" s="3"/>
      <c r="F73" s="3"/>
      <c r="G73" s="3"/>
    </row>
    <row r="74" spans="1:7" s="4" customFormat="1" x14ac:dyDescent="0.25">
      <c r="A74" s="3"/>
      <c r="B74" s="3"/>
      <c r="C74" s="3"/>
      <c r="D74" s="3"/>
      <c r="E74" s="3"/>
      <c r="F74" s="3"/>
      <c r="G74" s="3"/>
    </row>
    <row r="75" spans="1:7" s="4" customFormat="1" x14ac:dyDescent="0.25">
      <c r="A75" s="3"/>
      <c r="B75" s="3"/>
      <c r="C75" s="3"/>
      <c r="D75" s="3"/>
      <c r="E75" s="3"/>
      <c r="F75" s="3"/>
      <c r="G75" s="3"/>
    </row>
    <row r="76" spans="1:7" s="4" customFormat="1" x14ac:dyDescent="0.25">
      <c r="A76" s="3"/>
      <c r="B76" s="3"/>
      <c r="C76" s="3"/>
      <c r="D76" s="3"/>
      <c r="E76" s="3"/>
      <c r="F76" s="3"/>
      <c r="G76" s="3"/>
    </row>
    <row r="77" spans="1:7" s="4" customFormat="1" x14ac:dyDescent="0.25">
      <c r="A77" s="3"/>
      <c r="B77" s="3"/>
      <c r="C77" s="3"/>
      <c r="D77" s="3"/>
      <c r="E77" s="3"/>
      <c r="F77" s="3"/>
      <c r="G77" s="3"/>
    </row>
    <row r="78" spans="1:7" s="4" customFormat="1" x14ac:dyDescent="0.25">
      <c r="A78" s="3"/>
      <c r="B78" s="3"/>
      <c r="C78" s="3"/>
      <c r="D78" s="3"/>
      <c r="E78" s="3"/>
      <c r="F78" s="3"/>
      <c r="G78" s="3"/>
    </row>
    <row r="79" spans="1:7" s="4" customFormat="1" x14ac:dyDescent="0.25">
      <c r="A79" s="3"/>
      <c r="B79" s="3"/>
      <c r="C79" s="3"/>
      <c r="D79" s="3"/>
      <c r="E79" s="3"/>
      <c r="F79" s="3"/>
      <c r="G79" s="3"/>
    </row>
    <row r="80" spans="1:7" s="4" customFormat="1" x14ac:dyDescent="0.25">
      <c r="A80" s="3"/>
      <c r="B80" s="3"/>
      <c r="C80" s="3"/>
      <c r="D80" s="3"/>
      <c r="E80" s="3"/>
      <c r="F80" s="3"/>
      <c r="G80" s="3"/>
    </row>
    <row r="81" spans="1:7" s="4" customFormat="1" x14ac:dyDescent="0.25">
      <c r="A81" s="3"/>
      <c r="B81" s="3"/>
      <c r="C81" s="3"/>
      <c r="D81" s="3"/>
      <c r="E81" s="3"/>
      <c r="F81" s="3"/>
      <c r="G81" s="3"/>
    </row>
    <row r="82" spans="1:7" s="4" customFormat="1" x14ac:dyDescent="0.25">
      <c r="A82" s="3"/>
      <c r="B82" s="3"/>
      <c r="C82" s="3"/>
      <c r="D82" s="3"/>
      <c r="E82" s="3"/>
      <c r="F82" s="3"/>
      <c r="G82" s="3"/>
    </row>
    <row r="83" spans="1:7" s="4" customFormat="1" x14ac:dyDescent="0.25">
      <c r="A83" s="3"/>
      <c r="B83" s="3"/>
      <c r="C83" s="3"/>
      <c r="D83" s="3"/>
      <c r="E83" s="3"/>
      <c r="F83" s="3"/>
      <c r="G83" s="3"/>
    </row>
    <row r="84" spans="1:7" s="4" customFormat="1" x14ac:dyDescent="0.25">
      <c r="A84" s="3"/>
      <c r="B84" s="3"/>
      <c r="C84" s="3"/>
      <c r="D84" s="3"/>
      <c r="E84" s="3"/>
      <c r="F84" s="3"/>
      <c r="G84" s="3"/>
    </row>
    <row r="85" spans="1:7" s="4" customFormat="1" x14ac:dyDescent="0.25">
      <c r="A85" s="3"/>
      <c r="B85" s="3"/>
      <c r="C85" s="3"/>
      <c r="D85" s="3"/>
      <c r="E85" s="3"/>
      <c r="F85" s="3"/>
      <c r="G85" s="3"/>
    </row>
    <row r="86" spans="1:7" s="4" customFormat="1" x14ac:dyDescent="0.25">
      <c r="A86" s="3"/>
      <c r="B86" s="3"/>
      <c r="C86" s="3"/>
      <c r="D86" s="3"/>
      <c r="E86" s="3"/>
      <c r="F86" s="3"/>
      <c r="G86" s="3"/>
    </row>
    <row r="87" spans="1:7" s="4" customFormat="1" x14ac:dyDescent="0.25">
      <c r="A87" s="3"/>
      <c r="B87" s="3"/>
      <c r="C87" s="3"/>
      <c r="D87" s="3"/>
      <c r="E87" s="3"/>
      <c r="F87" s="3"/>
      <c r="G87" s="3"/>
    </row>
    <row r="88" spans="1:7" s="4" customFormat="1" x14ac:dyDescent="0.25">
      <c r="A88" s="3"/>
      <c r="B88" s="3"/>
      <c r="C88" s="3"/>
      <c r="D88" s="3"/>
      <c r="E88" s="3"/>
      <c r="F88" s="3"/>
      <c r="G88" s="3"/>
    </row>
  </sheetData>
  <mergeCells count="1">
    <mergeCell ref="C59:J60"/>
  </mergeCells>
  <pageMargins left="0.7" right="0.7" top="0.75" bottom="0.75" header="0.3" footer="0.3"/>
  <pageSetup scale="5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8"/>
  <sheetViews>
    <sheetView zoomScale="75" zoomScaleNormal="75" workbookViewId="0">
      <selection activeCell="C47" sqref="C47"/>
    </sheetView>
  </sheetViews>
  <sheetFormatPr defaultRowHeight="15.75" x14ac:dyDescent="0.25"/>
  <cols>
    <col min="1" max="1" width="5.42578125" style="3" customWidth="1"/>
    <col min="2" max="4" width="19.28515625" style="3" bestFit="1" customWidth="1"/>
    <col min="5" max="5" width="41.28515625" style="3" bestFit="1" customWidth="1"/>
    <col min="6" max="6" width="5.28515625" style="3" bestFit="1" customWidth="1"/>
    <col min="7" max="7" width="19.28515625" style="3" bestFit="1" customWidth="1"/>
    <col min="8" max="8" width="19.7109375" style="3" customWidth="1"/>
    <col min="9" max="9" width="29.7109375" style="3" customWidth="1"/>
    <col min="10" max="10" width="18.5703125" style="3" customWidth="1"/>
    <col min="11" max="11" width="4" style="3" customWidth="1"/>
    <col min="12" max="12" width="17.5703125" style="4" bestFit="1" customWidth="1"/>
    <col min="13" max="16384" width="9.140625" style="3"/>
  </cols>
  <sheetData>
    <row r="1" spans="1:10" x14ac:dyDescent="0.25">
      <c r="J1" s="1"/>
    </row>
    <row r="2" spans="1:10" x14ac:dyDescent="0.25">
      <c r="J2" s="2" t="s">
        <v>64</v>
      </c>
    </row>
    <row r="3" spans="1:10" x14ac:dyDescent="0.25">
      <c r="J3" s="2" t="s">
        <v>65</v>
      </c>
    </row>
    <row r="4" spans="1:10" x14ac:dyDescent="0.25">
      <c r="J4" s="2" t="s">
        <v>66</v>
      </c>
    </row>
    <row r="5" spans="1:10" x14ac:dyDescent="0.25">
      <c r="J5" s="2" t="s">
        <v>68</v>
      </c>
    </row>
    <row r="6" spans="1:10" x14ac:dyDescent="0.25">
      <c r="J6" s="2" t="s">
        <v>77</v>
      </c>
    </row>
    <row r="7" spans="1:10" x14ac:dyDescent="0.25">
      <c r="J7" s="2" t="s">
        <v>85</v>
      </c>
    </row>
    <row r="8" spans="1:10" x14ac:dyDescent="0.25">
      <c r="A8" s="6" t="s">
        <v>86</v>
      </c>
    </row>
    <row r="10" spans="1:10" x14ac:dyDescent="0.25">
      <c r="A10" s="6" t="s">
        <v>9</v>
      </c>
    </row>
    <row r="12" spans="1:10" x14ac:dyDescent="0.25">
      <c r="A12" s="18" t="s">
        <v>47</v>
      </c>
      <c r="B12" s="18" t="s">
        <v>48</v>
      </c>
      <c r="C12" s="18" t="s">
        <v>49</v>
      </c>
      <c r="D12" s="18" t="s">
        <v>50</v>
      </c>
      <c r="E12" s="18" t="s">
        <v>51</v>
      </c>
      <c r="F12" s="18" t="s">
        <v>52</v>
      </c>
      <c r="G12" s="18" t="s">
        <v>62</v>
      </c>
      <c r="H12" s="18" t="s">
        <v>53</v>
      </c>
      <c r="I12" s="18" t="s">
        <v>54</v>
      </c>
      <c r="J12" s="18" t="s">
        <v>55</v>
      </c>
    </row>
    <row r="13" spans="1:10" x14ac:dyDescent="0.25">
      <c r="E13" s="19" t="s">
        <v>57</v>
      </c>
      <c r="J13" s="29" t="s">
        <v>82</v>
      </c>
    </row>
    <row r="14" spans="1:10" ht="47.25" x14ac:dyDescent="0.25">
      <c r="A14" s="7"/>
      <c r="B14" s="7" t="str">
        <f>"Total "&amp;A10</f>
        <v>Total Severance</v>
      </c>
      <c r="C14" s="8" t="s">
        <v>56</v>
      </c>
      <c r="D14" s="8" t="s">
        <v>80</v>
      </c>
      <c r="E14" s="9" t="s">
        <v>58</v>
      </c>
      <c r="F14" s="9" t="s">
        <v>59</v>
      </c>
      <c r="G14" s="18" t="s">
        <v>63</v>
      </c>
      <c r="H14" s="8" t="s">
        <v>60</v>
      </c>
      <c r="I14" s="8" t="s">
        <v>61</v>
      </c>
      <c r="J14" s="8" t="s">
        <v>81</v>
      </c>
    </row>
    <row r="15" spans="1:10" x14ac:dyDescent="0.25">
      <c r="B15" s="16">
        <v>2688860.7000000007</v>
      </c>
      <c r="C15" s="16">
        <v>2473738.6300000004</v>
      </c>
      <c r="D15" s="15">
        <f>+B15-C15</f>
        <v>215122.0700000003</v>
      </c>
    </row>
    <row r="16" spans="1:10" x14ac:dyDescent="0.25">
      <c r="A16" s="5">
        <v>1</v>
      </c>
      <c r="E16" s="3" t="s">
        <v>33</v>
      </c>
      <c r="F16" s="3" t="str">
        <f t="shared" ref="F16:F51" si="0">LEFT(E16,3)</f>
        <v xml:space="preserve">05 </v>
      </c>
      <c r="G16" s="10">
        <v>0</v>
      </c>
      <c r="H16" s="25">
        <f t="shared" ref="H16:H42" si="1">+G16/$G$52</f>
        <v>0</v>
      </c>
      <c r="I16" s="12" t="str">
        <f>IF(OR(G16=0,J16=0),"n/a",+J16/G16)</f>
        <v>n/a</v>
      </c>
      <c r="J16" s="10">
        <v>0</v>
      </c>
    </row>
    <row r="17" spans="1:11" s="4" customFormat="1" x14ac:dyDescent="0.25">
      <c r="A17" s="5">
        <v>2</v>
      </c>
      <c r="B17" s="3"/>
      <c r="C17" s="3"/>
      <c r="D17" s="3"/>
      <c r="E17" s="3" t="s">
        <v>43</v>
      </c>
      <c r="F17" s="3" t="str">
        <f t="shared" si="0"/>
        <v xml:space="preserve">06 </v>
      </c>
      <c r="G17" s="10">
        <v>0</v>
      </c>
      <c r="H17" s="25">
        <f t="shared" si="1"/>
        <v>0</v>
      </c>
      <c r="I17" s="12" t="str">
        <f t="shared" ref="I17:I51" si="2">IF(OR(G17=0,J17=0),"n/a",+J17/G17)</f>
        <v>n/a</v>
      </c>
      <c r="J17" s="10">
        <v>0</v>
      </c>
      <c r="K17" s="3"/>
    </row>
    <row r="18" spans="1:11" s="4" customFormat="1" x14ac:dyDescent="0.25">
      <c r="A18" s="5">
        <v>3</v>
      </c>
      <c r="B18" s="3"/>
      <c r="C18" s="3"/>
      <c r="D18" s="3"/>
      <c r="E18" s="3" t="s">
        <v>28</v>
      </c>
      <c r="F18" s="3" t="str">
        <f t="shared" si="0"/>
        <v xml:space="preserve">08 </v>
      </c>
      <c r="G18" s="10">
        <v>2847.0600000000004</v>
      </c>
      <c r="H18" s="25">
        <f t="shared" si="1"/>
        <v>1.3234625345507322E-2</v>
      </c>
      <c r="I18" s="12" t="str">
        <f t="shared" si="2"/>
        <v>n/a</v>
      </c>
      <c r="J18" s="10">
        <v>0</v>
      </c>
      <c r="K18" s="3"/>
    </row>
    <row r="19" spans="1:11" s="4" customFormat="1" x14ac:dyDescent="0.25">
      <c r="A19" s="5">
        <v>4</v>
      </c>
      <c r="B19" s="3"/>
      <c r="C19" s="3"/>
      <c r="D19" s="3"/>
      <c r="E19" s="3" t="s">
        <v>17</v>
      </c>
      <c r="F19" s="3" t="str">
        <f t="shared" si="0"/>
        <v xml:space="preserve">09 </v>
      </c>
      <c r="G19" s="10">
        <v>-126948.77</v>
      </c>
      <c r="H19" s="25">
        <f t="shared" si="1"/>
        <v>-0.59012434196082253</v>
      </c>
      <c r="I19" s="12">
        <f t="shared" si="2"/>
        <v>4.6679617297591777E-2</v>
      </c>
      <c r="J19" s="10">
        <v>-5925.92</v>
      </c>
      <c r="K19" s="3"/>
    </row>
    <row r="20" spans="1:11" s="4" customFormat="1" x14ac:dyDescent="0.25">
      <c r="A20" s="5">
        <v>5</v>
      </c>
      <c r="B20" s="3"/>
      <c r="C20" s="3"/>
      <c r="D20" s="3"/>
      <c r="E20" s="3" t="s">
        <v>24</v>
      </c>
      <c r="F20" s="3" t="str">
        <f t="shared" si="0"/>
        <v xml:space="preserve">11 </v>
      </c>
      <c r="G20" s="10">
        <v>0</v>
      </c>
      <c r="H20" s="25">
        <f t="shared" si="1"/>
        <v>0</v>
      </c>
      <c r="I20" s="12" t="str">
        <f t="shared" si="2"/>
        <v>n/a</v>
      </c>
      <c r="J20" s="10">
        <v>0</v>
      </c>
      <c r="K20" s="3"/>
    </row>
    <row r="21" spans="1:11" s="4" customFormat="1" x14ac:dyDescent="0.25">
      <c r="A21" s="5">
        <f t="shared" ref="A21:A57" si="3">+A20+1</f>
        <v>6</v>
      </c>
      <c r="B21" s="3"/>
      <c r="C21" s="3"/>
      <c r="D21" s="3"/>
      <c r="E21" s="3" t="s">
        <v>34</v>
      </c>
      <c r="F21" s="3" t="str">
        <f t="shared" si="0"/>
        <v xml:space="preserve">16 </v>
      </c>
      <c r="G21" s="10">
        <v>0</v>
      </c>
      <c r="H21" s="25">
        <f t="shared" si="1"/>
        <v>0</v>
      </c>
      <c r="I21" s="12" t="str">
        <f t="shared" si="2"/>
        <v>n/a</v>
      </c>
      <c r="J21" s="10">
        <v>0</v>
      </c>
      <c r="K21" s="3"/>
    </row>
    <row r="22" spans="1:11" s="4" customFormat="1" x14ac:dyDescent="0.25">
      <c r="A22" s="5">
        <f t="shared" si="3"/>
        <v>7</v>
      </c>
      <c r="B22" s="3"/>
      <c r="C22" s="3"/>
      <c r="D22" s="3"/>
      <c r="E22" s="3" t="s">
        <v>18</v>
      </c>
      <c r="F22" s="3" t="str">
        <f t="shared" si="0"/>
        <v xml:space="preserve">17 </v>
      </c>
      <c r="G22" s="10">
        <v>0</v>
      </c>
      <c r="H22" s="25">
        <f t="shared" si="1"/>
        <v>0</v>
      </c>
      <c r="I22" s="12" t="str">
        <f t="shared" si="2"/>
        <v>n/a</v>
      </c>
      <c r="J22" s="10">
        <v>0</v>
      </c>
      <c r="K22" s="3"/>
    </row>
    <row r="23" spans="1:11" s="4" customFormat="1" x14ac:dyDescent="0.25">
      <c r="A23" s="5">
        <f t="shared" si="3"/>
        <v>8</v>
      </c>
      <c r="B23" s="3"/>
      <c r="C23" s="3"/>
      <c r="D23" s="3"/>
      <c r="E23" s="3" t="s">
        <v>29</v>
      </c>
      <c r="F23" s="3" t="str">
        <f t="shared" si="0"/>
        <v xml:space="preserve">18 </v>
      </c>
      <c r="G23" s="10">
        <v>0</v>
      </c>
      <c r="H23" s="25">
        <f t="shared" si="1"/>
        <v>0</v>
      </c>
      <c r="I23" s="12" t="str">
        <f t="shared" si="2"/>
        <v>n/a</v>
      </c>
      <c r="J23" s="10">
        <v>0</v>
      </c>
      <c r="K23" s="3"/>
    </row>
    <row r="24" spans="1:11" s="4" customFormat="1" x14ac:dyDescent="0.25">
      <c r="A24" s="5">
        <f t="shared" si="3"/>
        <v>9</v>
      </c>
      <c r="B24" s="3"/>
      <c r="C24" s="3"/>
      <c r="D24" s="3"/>
      <c r="E24" s="3" t="s">
        <v>41</v>
      </c>
      <c r="F24" s="3" t="str">
        <f t="shared" si="0"/>
        <v xml:space="preserve">20 </v>
      </c>
      <c r="G24" s="10">
        <v>0</v>
      </c>
      <c r="H24" s="25">
        <f t="shared" si="1"/>
        <v>0</v>
      </c>
      <c r="I24" s="12" t="str">
        <f t="shared" si="2"/>
        <v>n/a</v>
      </c>
      <c r="J24" s="10">
        <v>0</v>
      </c>
      <c r="K24" s="3"/>
    </row>
    <row r="25" spans="1:11" s="4" customFormat="1" x14ac:dyDescent="0.25">
      <c r="A25" s="5">
        <f t="shared" si="3"/>
        <v>10</v>
      </c>
      <c r="B25" s="3"/>
      <c r="C25" s="3"/>
      <c r="D25" s="3"/>
      <c r="E25" s="3" t="s">
        <v>11</v>
      </c>
      <c r="F25" s="3" t="str">
        <f t="shared" si="0"/>
        <v xml:space="preserve">26 </v>
      </c>
      <c r="G25" s="10">
        <v>0</v>
      </c>
      <c r="H25" s="25">
        <f t="shared" si="1"/>
        <v>0</v>
      </c>
      <c r="I25" s="12" t="str">
        <f t="shared" si="2"/>
        <v>n/a</v>
      </c>
      <c r="J25" s="10">
        <v>0</v>
      </c>
      <c r="K25" s="3"/>
    </row>
    <row r="26" spans="1:11" s="4" customFormat="1" x14ac:dyDescent="0.25">
      <c r="A26" s="5">
        <f t="shared" si="3"/>
        <v>11</v>
      </c>
      <c r="B26" s="3"/>
      <c r="C26" s="3"/>
      <c r="D26" s="3"/>
      <c r="E26" s="3" t="s">
        <v>35</v>
      </c>
      <c r="F26" s="3" t="str">
        <f t="shared" si="0"/>
        <v xml:space="preserve">27 </v>
      </c>
      <c r="G26" s="10">
        <v>0</v>
      </c>
      <c r="H26" s="25">
        <f t="shared" si="1"/>
        <v>0</v>
      </c>
      <c r="I26" s="12" t="str">
        <f t="shared" si="2"/>
        <v>n/a</v>
      </c>
      <c r="J26" s="10">
        <v>0</v>
      </c>
      <c r="K26" s="3"/>
    </row>
    <row r="27" spans="1:11" s="4" customFormat="1" x14ac:dyDescent="0.25">
      <c r="A27" s="5">
        <f t="shared" si="3"/>
        <v>12</v>
      </c>
      <c r="B27" s="3"/>
      <c r="C27" s="3"/>
      <c r="D27" s="3"/>
      <c r="E27" s="3" t="s">
        <v>36</v>
      </c>
      <c r="F27" s="3" t="str">
        <f t="shared" si="0"/>
        <v xml:space="preserve">28 </v>
      </c>
      <c r="G27" s="10">
        <v>3012.5699999999997</v>
      </c>
      <c r="H27" s="25">
        <f t="shared" si="1"/>
        <v>1.4004002471712918E-2</v>
      </c>
      <c r="I27" s="12">
        <f t="shared" si="2"/>
        <v>-6.2272411927357715E-3</v>
      </c>
      <c r="J27" s="10">
        <v>-18.760000000000002</v>
      </c>
      <c r="K27" s="3"/>
    </row>
    <row r="28" spans="1:11" s="4" customFormat="1" x14ac:dyDescent="0.25">
      <c r="A28" s="5">
        <f t="shared" si="3"/>
        <v>13</v>
      </c>
      <c r="B28" s="3"/>
      <c r="C28" s="3"/>
      <c r="D28" s="3"/>
      <c r="E28" s="3" t="s">
        <v>30</v>
      </c>
      <c r="F28" s="3" t="str">
        <f t="shared" si="0"/>
        <v xml:space="preserve">31 </v>
      </c>
      <c r="G28" s="10">
        <v>0</v>
      </c>
      <c r="H28" s="25">
        <f t="shared" si="1"/>
        <v>0</v>
      </c>
      <c r="I28" s="12" t="str">
        <f t="shared" si="2"/>
        <v>n/a</v>
      </c>
      <c r="J28" s="10">
        <v>0</v>
      </c>
      <c r="K28" s="3"/>
    </row>
    <row r="29" spans="1:11" s="4" customFormat="1" x14ac:dyDescent="0.25">
      <c r="A29" s="5">
        <f t="shared" si="3"/>
        <v>14</v>
      </c>
      <c r="B29" s="3"/>
      <c r="C29" s="3"/>
      <c r="D29" s="3"/>
      <c r="E29" s="3" t="s">
        <v>31</v>
      </c>
      <c r="F29" s="3" t="str">
        <f t="shared" si="0"/>
        <v xml:space="preserve">32 </v>
      </c>
      <c r="G29" s="10">
        <v>0</v>
      </c>
      <c r="H29" s="25">
        <f t="shared" si="1"/>
        <v>0</v>
      </c>
      <c r="I29" s="12" t="str">
        <f t="shared" si="2"/>
        <v>n/a</v>
      </c>
      <c r="J29" s="10">
        <v>0</v>
      </c>
      <c r="K29" s="3"/>
    </row>
    <row r="30" spans="1:11" s="4" customFormat="1" x14ac:dyDescent="0.25">
      <c r="A30" s="5">
        <f t="shared" si="3"/>
        <v>15</v>
      </c>
      <c r="B30" s="3"/>
      <c r="C30" s="3"/>
      <c r="D30" s="3"/>
      <c r="E30" s="3" t="s">
        <v>25</v>
      </c>
      <c r="F30" s="3" t="str">
        <f t="shared" si="0"/>
        <v xml:space="preserve">33 </v>
      </c>
      <c r="G30" s="10">
        <v>0</v>
      </c>
      <c r="H30" s="25">
        <f t="shared" si="1"/>
        <v>0</v>
      </c>
      <c r="I30" s="12" t="str">
        <f t="shared" si="2"/>
        <v>n/a</v>
      </c>
      <c r="J30" s="10">
        <v>0</v>
      </c>
      <c r="K30" s="3"/>
    </row>
    <row r="31" spans="1:11" s="4" customFormat="1" x14ac:dyDescent="0.25">
      <c r="A31" s="5">
        <f t="shared" si="3"/>
        <v>16</v>
      </c>
      <c r="B31" s="3"/>
      <c r="C31" s="3"/>
      <c r="D31" s="3"/>
      <c r="E31" s="3" t="s">
        <v>42</v>
      </c>
      <c r="F31" s="3" t="str">
        <f t="shared" si="0"/>
        <v xml:space="preserve">37 </v>
      </c>
      <c r="G31" s="10">
        <v>0</v>
      </c>
      <c r="H31" s="25">
        <f t="shared" si="1"/>
        <v>0</v>
      </c>
      <c r="I31" s="12" t="str">
        <f t="shared" si="2"/>
        <v>n/a</v>
      </c>
      <c r="J31" s="10">
        <v>0</v>
      </c>
    </row>
    <row r="32" spans="1:11" s="4" customFormat="1" x14ac:dyDescent="0.25">
      <c r="A32" s="5">
        <f t="shared" si="3"/>
        <v>17</v>
      </c>
      <c r="B32" s="3"/>
      <c r="C32" s="3"/>
      <c r="D32" s="3"/>
      <c r="E32" s="3" t="s">
        <v>19</v>
      </c>
      <c r="F32" s="3" t="str">
        <f t="shared" si="0"/>
        <v xml:space="preserve">40 </v>
      </c>
      <c r="G32" s="10">
        <v>0</v>
      </c>
      <c r="H32" s="25">
        <f t="shared" si="1"/>
        <v>0</v>
      </c>
      <c r="I32" s="12" t="str">
        <f t="shared" si="2"/>
        <v>n/a</v>
      </c>
      <c r="J32" s="10">
        <v>0</v>
      </c>
    </row>
    <row r="33" spans="1:10" s="4" customFormat="1" x14ac:dyDescent="0.25">
      <c r="A33" s="5">
        <f t="shared" si="3"/>
        <v>18</v>
      </c>
      <c r="B33" s="3"/>
      <c r="C33" s="3"/>
      <c r="D33" s="3"/>
      <c r="E33" s="3" t="s">
        <v>40</v>
      </c>
      <c r="F33" s="3" t="str">
        <f t="shared" si="0"/>
        <v xml:space="preserve">44 </v>
      </c>
      <c r="G33" s="10">
        <v>2200.79</v>
      </c>
      <c r="H33" s="25">
        <f t="shared" si="1"/>
        <v>1.023042405644386E-2</v>
      </c>
      <c r="I33" s="12" t="str">
        <f t="shared" si="2"/>
        <v>n/a</v>
      </c>
      <c r="J33" s="10">
        <v>0</v>
      </c>
    </row>
    <row r="34" spans="1:10" s="4" customFormat="1" x14ac:dyDescent="0.25">
      <c r="A34" s="5">
        <f t="shared" si="3"/>
        <v>19</v>
      </c>
      <c r="B34" s="3"/>
      <c r="C34" s="3"/>
      <c r="D34" s="3"/>
      <c r="E34" s="3" t="s">
        <v>27</v>
      </c>
      <c r="F34" s="3" t="str">
        <f t="shared" si="0"/>
        <v xml:space="preserve">45 </v>
      </c>
      <c r="G34" s="10">
        <v>2356.5699999999997</v>
      </c>
      <c r="H34" s="25">
        <f t="shared" si="1"/>
        <v>1.0954571048893308E-2</v>
      </c>
      <c r="I34" s="12">
        <f t="shared" si="2"/>
        <v>6.9944877512656115E-2</v>
      </c>
      <c r="J34" s="10">
        <v>164.83</v>
      </c>
    </row>
    <row r="35" spans="1:10" s="4" customFormat="1" x14ac:dyDescent="0.25">
      <c r="A35" s="5">
        <f t="shared" si="3"/>
        <v>20</v>
      </c>
      <c r="B35" s="3"/>
      <c r="C35" s="3"/>
      <c r="D35" s="3"/>
      <c r="E35" s="3" t="s">
        <v>32</v>
      </c>
      <c r="F35" s="3" t="str">
        <f t="shared" si="0"/>
        <v xml:space="preserve">46 </v>
      </c>
      <c r="G35" s="10">
        <v>2339.15</v>
      </c>
      <c r="H35" s="25">
        <f t="shared" si="1"/>
        <v>1.0873593769342216E-2</v>
      </c>
      <c r="I35" s="12" t="str">
        <f t="shared" si="2"/>
        <v>n/a</v>
      </c>
      <c r="J35" s="10">
        <v>0</v>
      </c>
    </row>
    <row r="36" spans="1:10" s="4" customFormat="1" x14ac:dyDescent="0.25">
      <c r="A36" s="5">
        <f t="shared" si="3"/>
        <v>21</v>
      </c>
      <c r="B36" s="3"/>
      <c r="C36" s="3"/>
      <c r="D36" s="3"/>
      <c r="E36" s="3" t="s">
        <v>12</v>
      </c>
      <c r="F36" s="3" t="str">
        <f t="shared" si="0"/>
        <v xml:space="preserve">48 </v>
      </c>
      <c r="G36" s="10">
        <v>23241.15</v>
      </c>
      <c r="H36" s="25">
        <f t="shared" si="1"/>
        <v>0.10803703218363415</v>
      </c>
      <c r="I36" s="12">
        <f t="shared" si="2"/>
        <v>7.914281350105308E-2</v>
      </c>
      <c r="J36" s="10">
        <v>1839.37</v>
      </c>
    </row>
    <row r="37" spans="1:10" s="4" customFormat="1" x14ac:dyDescent="0.25">
      <c r="A37" s="5">
        <f t="shared" si="3"/>
        <v>22</v>
      </c>
      <c r="B37" s="3"/>
      <c r="C37" s="3"/>
      <c r="D37" s="3"/>
      <c r="E37" s="3" t="s">
        <v>13</v>
      </c>
      <c r="F37" s="3" t="str">
        <f t="shared" si="0"/>
        <v xml:space="preserve">49 </v>
      </c>
      <c r="G37" s="10">
        <v>0</v>
      </c>
      <c r="H37" s="25">
        <f t="shared" si="1"/>
        <v>0</v>
      </c>
      <c r="I37" s="12" t="str">
        <f t="shared" si="2"/>
        <v>n/a</v>
      </c>
      <c r="J37" s="10">
        <v>0</v>
      </c>
    </row>
    <row r="38" spans="1:10" s="4" customFormat="1" x14ac:dyDescent="0.25">
      <c r="A38" s="5">
        <f t="shared" si="3"/>
        <v>23</v>
      </c>
      <c r="B38" s="3"/>
      <c r="C38" s="3"/>
      <c r="D38" s="3"/>
      <c r="E38" s="3" t="s">
        <v>20</v>
      </c>
      <c r="F38" s="3" t="str">
        <f t="shared" si="0"/>
        <v xml:space="preserve">51 </v>
      </c>
      <c r="G38" s="10">
        <v>0</v>
      </c>
      <c r="H38" s="25">
        <f t="shared" si="1"/>
        <v>0</v>
      </c>
      <c r="I38" s="12" t="str">
        <f t="shared" si="2"/>
        <v>n/a</v>
      </c>
      <c r="J38" s="10">
        <v>0</v>
      </c>
    </row>
    <row r="39" spans="1:10" s="4" customFormat="1" x14ac:dyDescent="0.25">
      <c r="A39" s="5">
        <f t="shared" si="3"/>
        <v>24</v>
      </c>
      <c r="B39" s="3"/>
      <c r="C39" s="3"/>
      <c r="D39" s="3"/>
      <c r="E39" s="3" t="s">
        <v>14</v>
      </c>
      <c r="F39" s="3" t="str">
        <f t="shared" si="0"/>
        <v xml:space="preserve">52 </v>
      </c>
      <c r="G39" s="10">
        <v>0</v>
      </c>
      <c r="H39" s="25">
        <f t="shared" si="1"/>
        <v>0</v>
      </c>
      <c r="I39" s="12" t="str">
        <f t="shared" si="2"/>
        <v>n/a</v>
      </c>
      <c r="J39" s="10">
        <v>0</v>
      </c>
    </row>
    <row r="40" spans="1:10" s="4" customFormat="1" x14ac:dyDescent="0.25">
      <c r="A40" s="5">
        <f t="shared" si="3"/>
        <v>25</v>
      </c>
      <c r="B40" s="3"/>
      <c r="C40" s="3"/>
      <c r="D40" s="3"/>
      <c r="E40" s="3" t="s">
        <v>45</v>
      </c>
      <c r="F40" s="3" t="str">
        <f t="shared" si="0"/>
        <v xml:space="preserve">53 </v>
      </c>
      <c r="G40" s="10">
        <v>0</v>
      </c>
      <c r="H40" s="25">
        <f t="shared" si="1"/>
        <v>0</v>
      </c>
      <c r="I40" s="12" t="str">
        <f t="shared" si="2"/>
        <v>n/a</v>
      </c>
      <c r="J40" s="10">
        <v>0</v>
      </c>
    </row>
    <row r="41" spans="1:10" s="4" customFormat="1" x14ac:dyDescent="0.25">
      <c r="A41" s="5">
        <f t="shared" si="3"/>
        <v>26</v>
      </c>
      <c r="B41" s="3"/>
      <c r="C41" s="3"/>
      <c r="D41" s="3"/>
      <c r="E41" s="3" t="s">
        <v>21</v>
      </c>
      <c r="F41" s="3" t="str">
        <f t="shared" si="0"/>
        <v xml:space="preserve">55 </v>
      </c>
      <c r="G41" s="10">
        <v>0</v>
      </c>
      <c r="H41" s="25">
        <f t="shared" si="1"/>
        <v>0</v>
      </c>
      <c r="I41" s="12" t="str">
        <f t="shared" si="2"/>
        <v>n/a</v>
      </c>
      <c r="J41" s="10">
        <v>0</v>
      </c>
    </row>
    <row r="42" spans="1:10" s="4" customFormat="1" x14ac:dyDescent="0.25">
      <c r="A42" s="5">
        <f t="shared" si="3"/>
        <v>27</v>
      </c>
      <c r="B42" s="3"/>
      <c r="C42" s="3"/>
      <c r="D42" s="3"/>
      <c r="E42" s="3" t="s">
        <v>22</v>
      </c>
      <c r="F42" s="3" t="str">
        <f t="shared" si="0"/>
        <v xml:space="preserve">57 </v>
      </c>
      <c r="G42" s="10">
        <v>342.09000000000003</v>
      </c>
      <c r="H42" s="25">
        <f t="shared" si="1"/>
        <v>1.5902134076712818E-3</v>
      </c>
      <c r="I42" s="12">
        <f t="shared" si="2"/>
        <v>0.10222456078809669</v>
      </c>
      <c r="J42" s="10">
        <v>34.97</v>
      </c>
    </row>
    <row r="43" spans="1:10" s="4" customFormat="1" x14ac:dyDescent="0.25">
      <c r="A43" s="5">
        <f t="shared" si="3"/>
        <v>28</v>
      </c>
      <c r="B43" s="3"/>
      <c r="C43" s="3"/>
      <c r="D43" s="3"/>
      <c r="E43" s="3" t="s">
        <v>15</v>
      </c>
      <c r="F43" s="3" t="str">
        <f t="shared" si="0"/>
        <v xml:space="preserve">58 </v>
      </c>
      <c r="G43" s="10">
        <v>305022.78000000003</v>
      </c>
      <c r="H43" s="25">
        <f>H52-SUM(H16:H42,H44:H51)</f>
        <v>1.4179055640362703</v>
      </c>
      <c r="I43" s="12">
        <f t="shared" si="2"/>
        <v>6.2978607696120278E-2</v>
      </c>
      <c r="J43" s="10">
        <v>19209.910000000003</v>
      </c>
    </row>
    <row r="44" spans="1:10" s="4" customFormat="1" x14ac:dyDescent="0.25">
      <c r="A44" s="5">
        <f t="shared" si="3"/>
        <v>29</v>
      </c>
      <c r="B44" s="3"/>
      <c r="C44" s="3"/>
      <c r="D44" s="3"/>
      <c r="E44" s="3" t="s">
        <v>26</v>
      </c>
      <c r="F44" s="3" t="str">
        <f t="shared" si="0"/>
        <v xml:space="preserve">60 </v>
      </c>
      <c r="G44" s="10">
        <v>0</v>
      </c>
      <c r="H44" s="25">
        <f t="shared" ref="H44:H51" si="4">+G44/$G$52</f>
        <v>0</v>
      </c>
      <c r="I44" s="12" t="str">
        <f t="shared" si="2"/>
        <v>n/a</v>
      </c>
      <c r="J44" s="10">
        <v>0</v>
      </c>
    </row>
    <row r="45" spans="1:10" s="4" customFormat="1" x14ac:dyDescent="0.25">
      <c r="A45" s="5">
        <f t="shared" si="3"/>
        <v>30</v>
      </c>
      <c r="B45" s="3"/>
      <c r="C45" s="3"/>
      <c r="D45" s="3"/>
      <c r="E45" s="3" t="s">
        <v>23</v>
      </c>
      <c r="F45" s="3" t="str">
        <f t="shared" si="0"/>
        <v xml:space="preserve">61 </v>
      </c>
      <c r="G45" s="10">
        <v>57.79</v>
      </c>
      <c r="H45" s="25">
        <f t="shared" si="4"/>
        <v>2.6863817366577032E-4</v>
      </c>
      <c r="I45" s="12">
        <f t="shared" si="2"/>
        <v>6.0737151756359228E-2</v>
      </c>
      <c r="J45" s="10">
        <v>3.51</v>
      </c>
    </row>
    <row r="46" spans="1:10" s="4" customFormat="1" x14ac:dyDescent="0.25">
      <c r="A46" s="5">
        <f t="shared" si="3"/>
        <v>31</v>
      </c>
      <c r="B46" s="3"/>
      <c r="C46" s="3"/>
      <c r="D46" s="3"/>
      <c r="E46" s="3" t="s">
        <v>37</v>
      </c>
      <c r="F46" s="3" t="str">
        <f t="shared" si="0"/>
        <v xml:space="preserve">63 </v>
      </c>
      <c r="G46" s="10">
        <v>650.89</v>
      </c>
      <c r="H46" s="25">
        <f t="shared" si="4"/>
        <v>3.0256774676814886E-3</v>
      </c>
      <c r="I46" s="12" t="str">
        <f t="shared" si="2"/>
        <v>n/a</v>
      </c>
      <c r="J46" s="10">
        <v>0</v>
      </c>
    </row>
    <row r="47" spans="1:10" s="4" customFormat="1" x14ac:dyDescent="0.25">
      <c r="A47" s="5">
        <f t="shared" si="3"/>
        <v>32</v>
      </c>
      <c r="B47" s="3"/>
      <c r="C47" s="3"/>
      <c r="D47" s="3"/>
      <c r="E47" s="3" t="s">
        <v>16</v>
      </c>
      <c r="F47" s="3" t="str">
        <f t="shared" si="0"/>
        <v xml:space="preserve">64 </v>
      </c>
      <c r="G47" s="10">
        <v>0</v>
      </c>
      <c r="H47" s="25">
        <f t="shared" si="4"/>
        <v>0</v>
      </c>
      <c r="I47" s="12" t="str">
        <f t="shared" si="2"/>
        <v>n/a</v>
      </c>
      <c r="J47" s="10">
        <v>0</v>
      </c>
    </row>
    <row r="48" spans="1:10" s="4" customFormat="1" x14ac:dyDescent="0.25">
      <c r="A48" s="5">
        <f t="shared" si="3"/>
        <v>33</v>
      </c>
      <c r="B48" s="3"/>
      <c r="C48" s="3"/>
      <c r="D48" s="3"/>
      <c r="E48" s="3" t="s">
        <v>46</v>
      </c>
      <c r="F48" s="3" t="str">
        <f t="shared" si="0"/>
        <v xml:space="preserve">65 </v>
      </c>
      <c r="G48" s="10">
        <v>0</v>
      </c>
      <c r="H48" s="25">
        <f t="shared" si="4"/>
        <v>0</v>
      </c>
      <c r="I48" s="12" t="str">
        <f t="shared" si="2"/>
        <v>n/a</v>
      </c>
      <c r="J48" s="10">
        <v>0</v>
      </c>
    </row>
    <row r="49" spans="1:10" s="4" customFormat="1" x14ac:dyDescent="0.25">
      <c r="A49" s="5">
        <f t="shared" si="3"/>
        <v>34</v>
      </c>
      <c r="B49" s="3"/>
      <c r="C49" s="3"/>
      <c r="D49" s="3"/>
      <c r="E49" s="3" t="s">
        <v>38</v>
      </c>
      <c r="F49" s="3" t="str">
        <f t="shared" si="0"/>
        <v xml:space="preserve">67 </v>
      </c>
      <c r="G49" s="10">
        <v>0</v>
      </c>
      <c r="H49" s="25">
        <f t="shared" si="4"/>
        <v>0</v>
      </c>
      <c r="I49" s="12" t="str">
        <f t="shared" si="2"/>
        <v>n/a</v>
      </c>
      <c r="J49" s="10">
        <v>0</v>
      </c>
    </row>
    <row r="50" spans="1:10" s="4" customFormat="1" x14ac:dyDescent="0.25">
      <c r="A50" s="5">
        <f t="shared" si="3"/>
        <v>35</v>
      </c>
      <c r="B50" s="3"/>
      <c r="C50" s="3"/>
      <c r="D50" s="3"/>
      <c r="E50" s="3" t="s">
        <v>39</v>
      </c>
      <c r="F50" s="3" t="str">
        <f t="shared" si="0"/>
        <v xml:space="preserve">70 </v>
      </c>
      <c r="G50" s="10">
        <v>0</v>
      </c>
      <c r="H50" s="25">
        <f t="shared" si="4"/>
        <v>0</v>
      </c>
      <c r="I50" s="12" t="str">
        <f t="shared" si="2"/>
        <v>n/a</v>
      </c>
      <c r="J50" s="10">
        <v>0</v>
      </c>
    </row>
    <row r="51" spans="1:10" s="4" customFormat="1" x14ac:dyDescent="0.25">
      <c r="A51" s="5">
        <f t="shared" si="3"/>
        <v>36</v>
      </c>
      <c r="B51" s="3"/>
      <c r="C51" s="3"/>
      <c r="D51" s="3"/>
      <c r="E51" s="3" t="s">
        <v>44</v>
      </c>
      <c r="F51" s="3" t="str">
        <f t="shared" si="0"/>
        <v xml:space="preserve">77 </v>
      </c>
      <c r="G51" s="13">
        <v>0</v>
      </c>
      <c r="H51" s="26">
        <f t="shared" si="4"/>
        <v>0</v>
      </c>
      <c r="I51" s="14" t="str">
        <f t="shared" si="2"/>
        <v>n/a</v>
      </c>
      <c r="J51" s="13">
        <v>0</v>
      </c>
    </row>
    <row r="52" spans="1:10" s="4" customFormat="1" x14ac:dyDescent="0.25">
      <c r="A52" s="5">
        <f t="shared" si="3"/>
        <v>37</v>
      </c>
      <c r="B52" s="3"/>
      <c r="C52" s="3"/>
      <c r="D52" s="20"/>
      <c r="E52" s="3"/>
      <c r="F52" s="3" t="str">
        <f>LEFT(E52,3)</f>
        <v/>
      </c>
      <c r="G52" s="15">
        <f>SUM(G16:G51)</f>
        <v>215122.07</v>
      </c>
      <c r="H52" s="27">
        <v>1</v>
      </c>
      <c r="I52" s="23">
        <f>+J52/G52</f>
        <v>7.1159179530022196E-2</v>
      </c>
      <c r="J52" s="16">
        <f>SUM(J16:J51)</f>
        <v>15307.910000000003</v>
      </c>
    </row>
    <row r="53" spans="1:10" s="4" customFormat="1" x14ac:dyDescent="0.25">
      <c r="A53" s="5">
        <f t="shared" si="3"/>
        <v>38</v>
      </c>
      <c r="B53" s="3"/>
      <c r="C53" s="3"/>
      <c r="D53" s="3"/>
      <c r="E53" s="3"/>
      <c r="F53" s="3" t="str">
        <f>LEFT(E53,3)</f>
        <v/>
      </c>
      <c r="G53" s="3"/>
      <c r="H53" s="28"/>
      <c r="I53" s="28"/>
    </row>
    <row r="54" spans="1:10" s="4" customFormat="1" x14ac:dyDescent="0.25">
      <c r="A54" s="5">
        <f t="shared" si="3"/>
        <v>39</v>
      </c>
      <c r="B54" s="3"/>
      <c r="C54" s="20"/>
      <c r="D54" s="3"/>
      <c r="E54" s="3" t="s">
        <v>10</v>
      </c>
      <c r="F54" s="3" t="str">
        <f t="shared" ref="F54" si="5">LEFT(E54,3)</f>
        <v xml:space="preserve">39 </v>
      </c>
      <c r="G54" s="21"/>
      <c r="H54" s="22"/>
      <c r="I54" s="23"/>
      <c r="J54" s="21">
        <v>0</v>
      </c>
    </row>
    <row r="55" spans="1:10" s="4" customFormat="1" x14ac:dyDescent="0.25">
      <c r="A55" s="5">
        <f t="shared" si="3"/>
        <v>40</v>
      </c>
      <c r="B55" s="3"/>
      <c r="C55" s="3"/>
      <c r="D55" s="3"/>
      <c r="J55" s="24"/>
    </row>
    <row r="56" spans="1:10" s="4" customFormat="1" x14ac:dyDescent="0.25">
      <c r="A56" s="5">
        <f t="shared" si="3"/>
        <v>41</v>
      </c>
      <c r="B56" s="3"/>
      <c r="C56" s="3"/>
      <c r="D56" s="3"/>
      <c r="I56" s="17" t="str">
        <f>"KYP $ Share of AEPSC "&amp;B14&amp;":"</f>
        <v>KYP $ Share of AEPSC Total Severance:</v>
      </c>
      <c r="J56" s="16">
        <f>+J52+J54</f>
        <v>15307.910000000003</v>
      </c>
    </row>
    <row r="57" spans="1:10" s="4" customFormat="1" x14ac:dyDescent="0.25">
      <c r="A57" s="5">
        <f t="shared" si="3"/>
        <v>42</v>
      </c>
      <c r="B57" s="3"/>
      <c r="C57" s="3"/>
      <c r="D57" s="3"/>
      <c r="E57" s="3"/>
      <c r="F57" s="3"/>
      <c r="G57" s="3"/>
      <c r="I57" s="17" t="str">
        <f>"KYP % Share of AEPSC "&amp;B14&amp;":"</f>
        <v>KYP % Share of AEPSC Total Severance:</v>
      </c>
      <c r="J57" s="23">
        <f>+J56/B15</f>
        <v>5.6930840634473925E-3</v>
      </c>
    </row>
    <row r="58" spans="1:10" s="4" customFormat="1" x14ac:dyDescent="0.25">
      <c r="A58" s="5"/>
    </row>
    <row r="59" spans="1:10" s="4" customFormat="1" x14ac:dyDescent="0.25">
      <c r="A59" s="5"/>
      <c r="B59" s="3"/>
      <c r="C59" s="3"/>
      <c r="D59" s="3"/>
      <c r="E59" s="3"/>
      <c r="F59" s="3"/>
      <c r="G59" s="3"/>
    </row>
    <row r="60" spans="1:10" s="4" customFormat="1" x14ac:dyDescent="0.25">
      <c r="A60" s="5"/>
      <c r="B60" s="3"/>
      <c r="C60" s="3"/>
      <c r="D60" s="3"/>
      <c r="E60" s="3"/>
      <c r="F60" s="3"/>
      <c r="G60" s="3"/>
      <c r="I60" s="17"/>
      <c r="J60" s="11"/>
    </row>
    <row r="61" spans="1:10" s="4" customFormat="1" x14ac:dyDescent="0.25">
      <c r="A61" s="5"/>
      <c r="B61" s="3"/>
      <c r="C61" s="3"/>
      <c r="D61" s="3"/>
      <c r="E61" s="3"/>
      <c r="F61" s="3"/>
      <c r="G61" s="3"/>
      <c r="I61" s="17"/>
      <c r="J61" s="11"/>
    </row>
    <row r="62" spans="1:10" s="4" customFormat="1" x14ac:dyDescent="0.25">
      <c r="A62" s="5"/>
      <c r="B62" s="3"/>
      <c r="C62" s="3"/>
      <c r="D62" s="3"/>
      <c r="E62" s="3"/>
      <c r="F62" s="3"/>
      <c r="G62" s="3"/>
      <c r="I62" s="17"/>
      <c r="J62" s="11"/>
    </row>
    <row r="63" spans="1:10" s="4" customFormat="1" x14ac:dyDescent="0.25">
      <c r="A63" s="5"/>
      <c r="B63" s="3"/>
      <c r="C63" s="3"/>
      <c r="D63" s="3"/>
      <c r="E63" s="3"/>
      <c r="F63" s="3"/>
      <c r="G63" s="3"/>
    </row>
    <row r="64" spans="1:10" s="4" customFormat="1" x14ac:dyDescent="0.25">
      <c r="A64" s="5"/>
      <c r="B64" s="3"/>
      <c r="C64" s="3"/>
      <c r="D64" s="3"/>
      <c r="E64" s="3"/>
      <c r="F64" s="3"/>
      <c r="G64" s="3"/>
    </row>
    <row r="65" spans="1:7" s="4" customFormat="1" x14ac:dyDescent="0.25">
      <c r="A65" s="5"/>
      <c r="B65" s="3"/>
      <c r="C65" s="3"/>
      <c r="D65" s="3"/>
      <c r="E65" s="3"/>
      <c r="F65" s="3"/>
      <c r="G65" s="3"/>
    </row>
    <row r="66" spans="1:7" s="4" customFormat="1" x14ac:dyDescent="0.25">
      <c r="A66" s="5"/>
      <c r="B66" s="3"/>
      <c r="C66" s="3"/>
      <c r="D66" s="3"/>
      <c r="E66" s="3"/>
      <c r="F66" s="3"/>
      <c r="G66" s="3"/>
    </row>
    <row r="67" spans="1:7" s="4" customFormat="1" x14ac:dyDescent="0.25">
      <c r="A67" s="5"/>
      <c r="B67" s="3"/>
      <c r="C67" s="3"/>
      <c r="D67" s="3"/>
      <c r="E67" s="3"/>
      <c r="F67" s="3"/>
      <c r="G67" s="3"/>
    </row>
    <row r="68" spans="1:7" s="4" customFormat="1" x14ac:dyDescent="0.25">
      <c r="A68" s="5"/>
      <c r="B68" s="3"/>
      <c r="C68" s="3"/>
      <c r="D68" s="3"/>
      <c r="E68" s="3"/>
      <c r="F68" s="3"/>
      <c r="G68" s="3"/>
    </row>
    <row r="69" spans="1:7" s="4" customFormat="1" x14ac:dyDescent="0.25">
      <c r="A69" s="5"/>
      <c r="B69" s="3"/>
      <c r="C69" s="3"/>
      <c r="D69" s="3"/>
      <c r="E69" s="3"/>
      <c r="F69" s="3"/>
      <c r="G69" s="3"/>
    </row>
    <row r="70" spans="1:7" s="4" customFormat="1" x14ac:dyDescent="0.25">
      <c r="A70" s="5"/>
      <c r="B70" s="3"/>
      <c r="C70" s="3"/>
      <c r="D70" s="3"/>
      <c r="E70" s="3"/>
      <c r="F70" s="3"/>
      <c r="G70" s="3"/>
    </row>
    <row r="71" spans="1:7" s="4" customFormat="1" x14ac:dyDescent="0.25">
      <c r="A71" s="5"/>
      <c r="B71" s="3"/>
      <c r="C71" s="3"/>
      <c r="D71" s="3"/>
      <c r="E71" s="3"/>
      <c r="F71" s="3"/>
      <c r="G71" s="3"/>
    </row>
    <row r="72" spans="1:7" s="4" customFormat="1" x14ac:dyDescent="0.25">
      <c r="A72" s="3"/>
      <c r="B72" s="3"/>
      <c r="C72" s="3"/>
      <c r="D72" s="3"/>
      <c r="E72" s="3"/>
      <c r="F72" s="3"/>
      <c r="G72" s="3"/>
    </row>
    <row r="73" spans="1:7" s="4" customFormat="1" x14ac:dyDescent="0.25">
      <c r="A73" s="3"/>
      <c r="B73" s="3"/>
      <c r="C73" s="3"/>
      <c r="D73" s="3"/>
      <c r="E73" s="3"/>
      <c r="F73" s="3"/>
      <c r="G73" s="3"/>
    </row>
    <row r="74" spans="1:7" s="4" customFormat="1" x14ac:dyDescent="0.25">
      <c r="A74" s="3"/>
      <c r="B74" s="3"/>
      <c r="C74" s="3"/>
      <c r="D74" s="3"/>
      <c r="E74" s="3"/>
      <c r="F74" s="3"/>
      <c r="G74" s="3"/>
    </row>
    <row r="75" spans="1:7" s="4" customFormat="1" x14ac:dyDescent="0.25">
      <c r="A75" s="3"/>
      <c r="B75" s="3"/>
      <c r="C75" s="3"/>
      <c r="D75" s="3"/>
      <c r="E75" s="3"/>
      <c r="F75" s="3"/>
      <c r="G75" s="3"/>
    </row>
    <row r="76" spans="1:7" s="4" customFormat="1" x14ac:dyDescent="0.25">
      <c r="A76" s="3"/>
      <c r="B76" s="3"/>
      <c r="C76" s="3"/>
      <c r="D76" s="3"/>
      <c r="E76" s="3"/>
      <c r="F76" s="3"/>
      <c r="G76" s="3"/>
    </row>
    <row r="77" spans="1:7" s="4" customFormat="1" x14ac:dyDescent="0.25">
      <c r="A77" s="3"/>
      <c r="B77" s="3"/>
      <c r="C77" s="3"/>
      <c r="D77" s="3"/>
      <c r="E77" s="3"/>
      <c r="F77" s="3"/>
      <c r="G77" s="3"/>
    </row>
    <row r="78" spans="1:7" s="4" customFormat="1" x14ac:dyDescent="0.25">
      <c r="A78" s="3"/>
      <c r="B78" s="3"/>
      <c r="C78" s="3"/>
      <c r="D78" s="3"/>
      <c r="E78" s="3"/>
      <c r="F78" s="3"/>
      <c r="G78" s="3"/>
    </row>
    <row r="79" spans="1:7" s="4" customFormat="1" x14ac:dyDescent="0.25">
      <c r="A79" s="3"/>
      <c r="B79" s="3"/>
      <c r="C79" s="3"/>
      <c r="D79" s="3"/>
      <c r="E79" s="3"/>
      <c r="F79" s="3"/>
      <c r="G79" s="3"/>
    </row>
    <row r="80" spans="1:7" s="4" customFormat="1" x14ac:dyDescent="0.25">
      <c r="A80" s="3"/>
      <c r="B80" s="3"/>
      <c r="C80" s="3"/>
      <c r="D80" s="3"/>
      <c r="E80" s="3"/>
      <c r="F80" s="3"/>
      <c r="G80" s="3"/>
    </row>
    <row r="81" spans="1:7" s="4" customFormat="1" x14ac:dyDescent="0.25">
      <c r="A81" s="3"/>
      <c r="B81" s="3"/>
      <c r="C81" s="3"/>
      <c r="D81" s="3"/>
      <c r="E81" s="3"/>
      <c r="F81" s="3"/>
      <c r="G81" s="3"/>
    </row>
    <row r="82" spans="1:7" s="4" customFormat="1" x14ac:dyDescent="0.25">
      <c r="A82" s="3"/>
      <c r="B82" s="3"/>
      <c r="C82" s="3"/>
      <c r="D82" s="3"/>
      <c r="E82" s="3"/>
      <c r="F82" s="3"/>
      <c r="G82" s="3"/>
    </row>
    <row r="83" spans="1:7" s="4" customFormat="1" x14ac:dyDescent="0.25">
      <c r="A83" s="3"/>
      <c r="B83" s="3"/>
      <c r="C83" s="3"/>
      <c r="D83" s="3"/>
      <c r="E83" s="3"/>
      <c r="F83" s="3"/>
      <c r="G83" s="3"/>
    </row>
    <row r="84" spans="1:7" s="4" customFormat="1" x14ac:dyDescent="0.25">
      <c r="A84" s="3"/>
      <c r="B84" s="3"/>
      <c r="C84" s="3"/>
      <c r="D84" s="3"/>
      <c r="E84" s="3"/>
      <c r="F84" s="3"/>
      <c r="G84" s="3"/>
    </row>
    <row r="85" spans="1:7" s="4" customFormat="1" x14ac:dyDescent="0.25">
      <c r="A85" s="3"/>
      <c r="B85" s="3"/>
      <c r="C85" s="3"/>
      <c r="D85" s="3"/>
      <c r="E85" s="3"/>
      <c r="F85" s="3"/>
      <c r="G85" s="3"/>
    </row>
    <row r="86" spans="1:7" s="4" customFormat="1" x14ac:dyDescent="0.25">
      <c r="A86" s="3"/>
      <c r="B86" s="3"/>
      <c r="C86" s="3"/>
      <c r="D86" s="3"/>
      <c r="E86" s="3"/>
      <c r="F86" s="3"/>
      <c r="G86" s="3"/>
    </row>
    <row r="87" spans="1:7" s="4" customFormat="1" x14ac:dyDescent="0.25">
      <c r="A87" s="3"/>
      <c r="B87" s="3"/>
      <c r="C87" s="3"/>
      <c r="D87" s="3"/>
      <c r="E87" s="3"/>
      <c r="F87" s="3"/>
      <c r="G87" s="3"/>
    </row>
    <row r="88" spans="1:7" s="4" customFormat="1" x14ac:dyDescent="0.25">
      <c r="A88" s="3"/>
      <c r="B88" s="3"/>
      <c r="C88" s="3"/>
      <c r="D88" s="3"/>
      <c r="E88" s="3"/>
      <c r="F88" s="3"/>
      <c r="G88" s="3"/>
    </row>
  </sheetData>
  <pageMargins left="0.7" right="0.7" top="0.75" bottom="0.75" header="0.3" footer="0.3"/>
  <pageSetup scale="5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8"/>
  <sheetViews>
    <sheetView zoomScale="75" zoomScaleNormal="75" workbookViewId="0">
      <selection activeCell="C47" sqref="C47"/>
    </sheetView>
  </sheetViews>
  <sheetFormatPr defaultRowHeight="15.75" x14ac:dyDescent="0.25"/>
  <cols>
    <col min="1" max="1" width="5.42578125" style="3" customWidth="1"/>
    <col min="2" max="4" width="19.28515625" style="3" bestFit="1" customWidth="1"/>
    <col min="5" max="5" width="41.28515625" style="3" bestFit="1" customWidth="1"/>
    <col min="6" max="6" width="5.28515625" style="3" bestFit="1" customWidth="1"/>
    <col min="7" max="7" width="19.28515625" style="3" bestFit="1" customWidth="1"/>
    <col min="8" max="8" width="19.7109375" style="3" customWidth="1"/>
    <col min="9" max="9" width="29.7109375" style="3" customWidth="1"/>
    <col min="10" max="10" width="18.5703125" style="3" customWidth="1"/>
    <col min="11" max="11" width="4" style="3" customWidth="1"/>
    <col min="12" max="12" width="17.5703125" style="4" bestFit="1" customWidth="1"/>
    <col min="13" max="16384" width="9.140625" style="3"/>
  </cols>
  <sheetData>
    <row r="1" spans="1:10" x14ac:dyDescent="0.25">
      <c r="J1" s="1"/>
    </row>
    <row r="2" spans="1:10" x14ac:dyDescent="0.25">
      <c r="J2" s="2" t="s">
        <v>64</v>
      </c>
    </row>
    <row r="3" spans="1:10" x14ac:dyDescent="0.25">
      <c r="J3" s="2" t="s">
        <v>65</v>
      </c>
    </row>
    <row r="4" spans="1:10" x14ac:dyDescent="0.25">
      <c r="J4" s="2" t="s">
        <v>66</v>
      </c>
    </row>
    <row r="5" spans="1:10" x14ac:dyDescent="0.25">
      <c r="J5" s="2" t="s">
        <v>68</v>
      </c>
    </row>
    <row r="6" spans="1:10" x14ac:dyDescent="0.25">
      <c r="J6" s="2" t="s">
        <v>78</v>
      </c>
    </row>
    <row r="7" spans="1:10" x14ac:dyDescent="0.25">
      <c r="J7" s="2" t="s">
        <v>85</v>
      </c>
    </row>
    <row r="8" spans="1:10" x14ac:dyDescent="0.25">
      <c r="A8" s="6" t="s">
        <v>86</v>
      </c>
    </row>
    <row r="10" spans="1:10" x14ac:dyDescent="0.25">
      <c r="A10" s="6" t="s">
        <v>3</v>
      </c>
    </row>
    <row r="12" spans="1:10" x14ac:dyDescent="0.25">
      <c r="A12" s="18" t="s">
        <v>47</v>
      </c>
      <c r="B12" s="18" t="s">
        <v>48</v>
      </c>
      <c r="C12" s="18" t="s">
        <v>49</v>
      </c>
      <c r="D12" s="18" t="s">
        <v>50</v>
      </c>
      <c r="E12" s="18" t="s">
        <v>51</v>
      </c>
      <c r="F12" s="18" t="s">
        <v>52</v>
      </c>
      <c r="G12" s="18" t="s">
        <v>62</v>
      </c>
      <c r="H12" s="18" t="s">
        <v>53</v>
      </c>
      <c r="I12" s="18" t="s">
        <v>54</v>
      </c>
      <c r="J12" s="18" t="s">
        <v>55</v>
      </c>
    </row>
    <row r="13" spans="1:10" x14ac:dyDescent="0.25">
      <c r="E13" s="19" t="s">
        <v>57</v>
      </c>
      <c r="J13" s="29" t="s">
        <v>82</v>
      </c>
    </row>
    <row r="14" spans="1:10" ht="47.25" x14ac:dyDescent="0.25">
      <c r="A14" s="7"/>
      <c r="B14" s="7" t="str">
        <f>"Total "&amp;A10</f>
        <v>Total Other Cost Category</v>
      </c>
      <c r="C14" s="8" t="s">
        <v>56</v>
      </c>
      <c r="D14" s="8" t="s">
        <v>80</v>
      </c>
      <c r="E14" s="9" t="s">
        <v>58</v>
      </c>
      <c r="F14" s="9" t="s">
        <v>59</v>
      </c>
      <c r="G14" s="18" t="s">
        <v>63</v>
      </c>
      <c r="H14" s="8" t="s">
        <v>60</v>
      </c>
      <c r="I14" s="8" t="s">
        <v>61</v>
      </c>
      <c r="J14" s="8" t="s">
        <v>81</v>
      </c>
    </row>
    <row r="15" spans="1:10" x14ac:dyDescent="0.25">
      <c r="B15" s="16">
        <v>-4599291.6130000465</v>
      </c>
      <c r="C15" s="16">
        <v>5593982.2769999616</v>
      </c>
      <c r="D15" s="15">
        <f>+B15-C15</f>
        <v>-10193273.890000008</v>
      </c>
    </row>
    <row r="16" spans="1:10" x14ac:dyDescent="0.25">
      <c r="A16" s="5">
        <v>1</v>
      </c>
      <c r="E16" s="3" t="s">
        <v>33</v>
      </c>
      <c r="F16" s="3" t="str">
        <f t="shared" ref="F16:F51" si="0">LEFT(E16,3)</f>
        <v xml:space="preserve">05 </v>
      </c>
      <c r="G16" s="10">
        <v>1225073.4299999997</v>
      </c>
      <c r="H16" s="25">
        <f t="shared" ref="H16:H42" si="1">+G16/$G$52</f>
        <v>-0.12018449059843708</v>
      </c>
      <c r="I16" s="12">
        <f>IF(OR(G16=0,J16=0),"n/a",+J16/G16)</f>
        <v>4.4101568670867355E-2</v>
      </c>
      <c r="J16" s="10">
        <v>54027.659999999996</v>
      </c>
    </row>
    <row r="17" spans="1:11" s="4" customFormat="1" x14ac:dyDescent="0.25">
      <c r="A17" s="5">
        <v>2</v>
      </c>
      <c r="B17" s="3"/>
      <c r="C17" s="3"/>
      <c r="D17" s="3"/>
      <c r="E17" s="3" t="s">
        <v>43</v>
      </c>
      <c r="F17" s="3" t="str">
        <f t="shared" si="0"/>
        <v xml:space="preserve">06 </v>
      </c>
      <c r="G17" s="10">
        <v>1260.6200000000001</v>
      </c>
      <c r="H17" s="25">
        <f t="shared" si="1"/>
        <v>-1.2367174801775091E-4</v>
      </c>
      <c r="I17" s="12">
        <f t="shared" ref="I17:I51" si="2">IF(OR(G17=0,J17=0),"n/a",+J17/G17)</f>
        <v>4.3026447303707693E-2</v>
      </c>
      <c r="J17" s="10">
        <v>54.239999999999995</v>
      </c>
      <c r="K17" s="3"/>
    </row>
    <row r="18" spans="1:11" s="4" customFormat="1" x14ac:dyDescent="0.25">
      <c r="A18" s="5">
        <v>3</v>
      </c>
      <c r="B18" s="3"/>
      <c r="C18" s="3"/>
      <c r="D18" s="3"/>
      <c r="E18" s="3" t="s">
        <v>28</v>
      </c>
      <c r="F18" s="3" t="str">
        <f t="shared" si="0"/>
        <v xml:space="preserve">08 </v>
      </c>
      <c r="G18" s="10">
        <v>1060803.6400000001</v>
      </c>
      <c r="H18" s="25">
        <f t="shared" si="1"/>
        <v>-0.10406898229632479</v>
      </c>
      <c r="I18" s="12">
        <f t="shared" si="2"/>
        <v>2.6540057875367031E-2</v>
      </c>
      <c r="J18" s="10">
        <v>28153.790000000015</v>
      </c>
      <c r="K18" s="3"/>
    </row>
    <row r="19" spans="1:11" s="4" customFormat="1" x14ac:dyDescent="0.25">
      <c r="A19" s="5">
        <v>4</v>
      </c>
      <c r="B19" s="3"/>
      <c r="C19" s="3"/>
      <c r="D19" s="3"/>
      <c r="E19" s="3" t="s">
        <v>17</v>
      </c>
      <c r="F19" s="3" t="str">
        <f t="shared" si="0"/>
        <v xml:space="preserve">09 </v>
      </c>
      <c r="G19" s="10">
        <v>2589012.1099999994</v>
      </c>
      <c r="H19" s="25">
        <f t="shared" si="1"/>
        <v>-0.25399220485382235</v>
      </c>
      <c r="I19" s="12">
        <f t="shared" si="2"/>
        <v>4.4842559658788174E-2</v>
      </c>
      <c r="J19" s="10">
        <v>116097.93000000002</v>
      </c>
      <c r="K19" s="3"/>
    </row>
    <row r="20" spans="1:11" s="4" customFormat="1" x14ac:dyDescent="0.25">
      <c r="A20" s="5">
        <v>5</v>
      </c>
      <c r="B20" s="3"/>
      <c r="C20" s="3"/>
      <c r="D20" s="3"/>
      <c r="E20" s="3" t="s">
        <v>24</v>
      </c>
      <c r="F20" s="3" t="str">
        <f t="shared" si="0"/>
        <v xml:space="preserve">11 </v>
      </c>
      <c r="G20" s="10">
        <v>3297.3699999999994</v>
      </c>
      <c r="H20" s="25">
        <f t="shared" si="1"/>
        <v>-3.234848818528115E-4</v>
      </c>
      <c r="I20" s="12">
        <f t="shared" si="2"/>
        <v>6.2783369776518855E-2</v>
      </c>
      <c r="J20" s="10">
        <v>207.01999999999995</v>
      </c>
      <c r="K20" s="3"/>
    </row>
    <row r="21" spans="1:11" s="4" customFormat="1" x14ac:dyDescent="0.25">
      <c r="A21" s="5">
        <f t="shared" ref="A21:A57" si="3">+A20+1</f>
        <v>6</v>
      </c>
      <c r="B21" s="3"/>
      <c r="C21" s="3"/>
      <c r="D21" s="3"/>
      <c r="E21" s="3" t="s">
        <v>34</v>
      </c>
      <c r="F21" s="3" t="str">
        <f t="shared" si="0"/>
        <v xml:space="preserve">16 </v>
      </c>
      <c r="G21" s="10">
        <v>12868.170000000006</v>
      </c>
      <c r="H21" s="25">
        <f t="shared" si="1"/>
        <v>-1.262417760855438E-3</v>
      </c>
      <c r="I21" s="12">
        <f t="shared" si="2"/>
        <v>4.1581670120926263E-2</v>
      </c>
      <c r="J21" s="10">
        <v>535.07999999999993</v>
      </c>
      <c r="K21" s="3"/>
    </row>
    <row r="22" spans="1:11" s="4" customFormat="1" x14ac:dyDescent="0.25">
      <c r="A22" s="5">
        <f t="shared" si="3"/>
        <v>7</v>
      </c>
      <c r="B22" s="3"/>
      <c r="C22" s="3"/>
      <c r="D22" s="3"/>
      <c r="E22" s="3" t="s">
        <v>18</v>
      </c>
      <c r="F22" s="3" t="str">
        <f t="shared" si="0"/>
        <v xml:space="preserve">17 </v>
      </c>
      <c r="G22" s="10">
        <v>33119.079999999994</v>
      </c>
      <c r="H22" s="25">
        <f t="shared" si="1"/>
        <v>-3.2491111646171986E-3</v>
      </c>
      <c r="I22" s="12">
        <f t="shared" si="2"/>
        <v>5.5229795030538292E-2</v>
      </c>
      <c r="J22" s="10">
        <v>1829.1599999999999</v>
      </c>
      <c r="K22" s="3"/>
    </row>
    <row r="23" spans="1:11" s="4" customFormat="1" x14ac:dyDescent="0.25">
      <c r="A23" s="5">
        <f t="shared" si="3"/>
        <v>8</v>
      </c>
      <c r="B23" s="3"/>
      <c r="C23" s="3"/>
      <c r="D23" s="3"/>
      <c r="E23" s="3" t="s">
        <v>29</v>
      </c>
      <c r="F23" s="3" t="str">
        <f t="shared" si="0"/>
        <v xml:space="preserve">18 </v>
      </c>
      <c r="G23" s="10">
        <v>9124.7999999999993</v>
      </c>
      <c r="H23" s="25">
        <f t="shared" si="1"/>
        <v>-8.9517853620629004E-4</v>
      </c>
      <c r="I23" s="12">
        <f t="shared" si="2"/>
        <v>6.1067639838681388E-2</v>
      </c>
      <c r="J23" s="10">
        <v>557.2299999999999</v>
      </c>
      <c r="K23" s="3"/>
    </row>
    <row r="24" spans="1:11" s="4" customFormat="1" x14ac:dyDescent="0.25">
      <c r="A24" s="5">
        <f t="shared" si="3"/>
        <v>9</v>
      </c>
      <c r="B24" s="3"/>
      <c r="C24" s="3"/>
      <c r="D24" s="3"/>
      <c r="E24" s="3" t="s">
        <v>41</v>
      </c>
      <c r="F24" s="3" t="str">
        <f t="shared" si="0"/>
        <v xml:space="preserve">20 </v>
      </c>
      <c r="G24" s="10">
        <v>2093.7199999999998</v>
      </c>
      <c r="H24" s="25">
        <f t="shared" si="1"/>
        <v>-2.0540211345189302E-4</v>
      </c>
      <c r="I24" s="12">
        <f t="shared" si="2"/>
        <v>5.2175075941386623E-2</v>
      </c>
      <c r="J24" s="10">
        <v>109.24</v>
      </c>
      <c r="K24" s="3"/>
    </row>
    <row r="25" spans="1:11" s="4" customFormat="1" x14ac:dyDescent="0.25">
      <c r="A25" s="5">
        <f t="shared" si="3"/>
        <v>10</v>
      </c>
      <c r="B25" s="3"/>
      <c r="C25" s="3"/>
      <c r="D25" s="3"/>
      <c r="E25" s="3" t="s">
        <v>11</v>
      </c>
      <c r="F25" s="3" t="str">
        <f t="shared" si="0"/>
        <v xml:space="preserve">26 </v>
      </c>
      <c r="G25" s="10">
        <v>25212.15</v>
      </c>
      <c r="H25" s="25">
        <f t="shared" si="1"/>
        <v>-2.4734104343781143E-3</v>
      </c>
      <c r="I25" s="12">
        <f t="shared" si="2"/>
        <v>5.1648114103715857E-2</v>
      </c>
      <c r="J25" s="10">
        <v>1302.1599999999999</v>
      </c>
      <c r="K25" s="3"/>
    </row>
    <row r="26" spans="1:11" s="4" customFormat="1" x14ac:dyDescent="0.25">
      <c r="A26" s="5">
        <f t="shared" si="3"/>
        <v>11</v>
      </c>
      <c r="B26" s="3"/>
      <c r="C26" s="3"/>
      <c r="D26" s="3"/>
      <c r="E26" s="3" t="s">
        <v>35</v>
      </c>
      <c r="F26" s="3" t="str">
        <f t="shared" si="0"/>
        <v xml:space="preserve">27 </v>
      </c>
      <c r="G26" s="10">
        <v>3018221.19</v>
      </c>
      <c r="H26" s="25">
        <f t="shared" si="1"/>
        <v>-0.29609929278570563</v>
      </c>
      <c r="I26" s="12">
        <f t="shared" si="2"/>
        <v>5.7450156593725328E-2</v>
      </c>
      <c r="J26" s="10">
        <v>173397.28</v>
      </c>
      <c r="K26" s="3"/>
    </row>
    <row r="27" spans="1:11" s="4" customFormat="1" x14ac:dyDescent="0.25">
      <c r="A27" s="5">
        <f t="shared" si="3"/>
        <v>12</v>
      </c>
      <c r="B27" s="3"/>
      <c r="C27" s="3"/>
      <c r="D27" s="3"/>
      <c r="E27" s="3" t="s">
        <v>36</v>
      </c>
      <c r="F27" s="3" t="str">
        <f t="shared" si="0"/>
        <v xml:space="preserve">28 </v>
      </c>
      <c r="G27" s="10">
        <v>378183.77000000014</v>
      </c>
      <c r="H27" s="25">
        <f t="shared" si="1"/>
        <v>-3.7101305633611303E-2</v>
      </c>
      <c r="I27" s="12">
        <f t="shared" si="2"/>
        <v>3.5603854707990247E-2</v>
      </c>
      <c r="J27" s="10">
        <v>13464.800000000007</v>
      </c>
      <c r="K27" s="3"/>
    </row>
    <row r="28" spans="1:11" s="4" customFormat="1" x14ac:dyDescent="0.25">
      <c r="A28" s="5">
        <f t="shared" si="3"/>
        <v>13</v>
      </c>
      <c r="B28" s="3"/>
      <c r="C28" s="3"/>
      <c r="D28" s="3"/>
      <c r="E28" s="3" t="s">
        <v>30</v>
      </c>
      <c r="F28" s="3" t="str">
        <f t="shared" si="0"/>
        <v xml:space="preserve">31 </v>
      </c>
      <c r="G28" s="10">
        <v>1969.82</v>
      </c>
      <c r="H28" s="25">
        <f t="shared" si="1"/>
        <v>-1.9324703929838181E-4</v>
      </c>
      <c r="I28" s="12">
        <f t="shared" si="2"/>
        <v>4.3242529774294103E-2</v>
      </c>
      <c r="J28" s="10">
        <v>85.18</v>
      </c>
      <c r="K28" s="3"/>
    </row>
    <row r="29" spans="1:11" s="4" customFormat="1" x14ac:dyDescent="0.25">
      <c r="A29" s="5">
        <f t="shared" si="3"/>
        <v>14</v>
      </c>
      <c r="B29" s="3"/>
      <c r="C29" s="3"/>
      <c r="D29" s="3"/>
      <c r="E29" s="3" t="s">
        <v>31</v>
      </c>
      <c r="F29" s="3" t="str">
        <f t="shared" si="0"/>
        <v xml:space="preserve">32 </v>
      </c>
      <c r="G29" s="10">
        <v>-1827918.0700000003</v>
      </c>
      <c r="H29" s="25">
        <f t="shared" si="1"/>
        <v>0.17932590546725705</v>
      </c>
      <c r="I29" s="12">
        <f t="shared" si="2"/>
        <v>4.5223060790684118E-2</v>
      </c>
      <c r="J29" s="10">
        <v>-82664.05</v>
      </c>
      <c r="K29" s="3"/>
    </row>
    <row r="30" spans="1:11" s="4" customFormat="1" x14ac:dyDescent="0.25">
      <c r="A30" s="5">
        <f t="shared" si="3"/>
        <v>15</v>
      </c>
      <c r="B30" s="3"/>
      <c r="C30" s="3"/>
      <c r="D30" s="3"/>
      <c r="E30" s="3" t="s">
        <v>25</v>
      </c>
      <c r="F30" s="3" t="str">
        <f t="shared" si="0"/>
        <v xml:space="preserve">33 </v>
      </c>
      <c r="G30" s="10">
        <v>-169524.29000000024</v>
      </c>
      <c r="H30" s="25">
        <f t="shared" si="1"/>
        <v>1.6630995284675921E-2</v>
      </c>
      <c r="I30" s="12">
        <f t="shared" si="2"/>
        <v>3.7323323990915862E-2</v>
      </c>
      <c r="J30" s="10">
        <v>-6327.2099999999864</v>
      </c>
      <c r="K30" s="3"/>
    </row>
    <row r="31" spans="1:11" s="4" customFormat="1" x14ac:dyDescent="0.25">
      <c r="A31" s="5">
        <f t="shared" si="3"/>
        <v>16</v>
      </c>
      <c r="B31" s="3"/>
      <c r="C31" s="3"/>
      <c r="D31" s="3"/>
      <c r="E31" s="3" t="s">
        <v>42</v>
      </c>
      <c r="F31" s="3" t="str">
        <f t="shared" si="0"/>
        <v xml:space="preserve">37 </v>
      </c>
      <c r="G31" s="10">
        <v>-26721021.07</v>
      </c>
      <c r="H31" s="25">
        <f t="shared" si="1"/>
        <v>2.6214365824324957</v>
      </c>
      <c r="I31" s="12">
        <f t="shared" si="2"/>
        <v>4.7948064807989015E-2</v>
      </c>
      <c r="J31" s="10">
        <v>-1281221.25</v>
      </c>
    </row>
    <row r="32" spans="1:11" s="4" customFormat="1" x14ac:dyDescent="0.25">
      <c r="A32" s="5">
        <f t="shared" si="3"/>
        <v>17</v>
      </c>
      <c r="B32" s="3"/>
      <c r="C32" s="3"/>
      <c r="D32" s="3"/>
      <c r="E32" s="3" t="s">
        <v>19</v>
      </c>
      <c r="F32" s="3" t="str">
        <f t="shared" si="0"/>
        <v xml:space="preserve">40 </v>
      </c>
      <c r="G32" s="10">
        <v>-76932.820000000022</v>
      </c>
      <c r="H32" s="25">
        <f t="shared" si="1"/>
        <v>7.5474102658493357E-3</v>
      </c>
      <c r="I32" s="12">
        <f t="shared" si="2"/>
        <v>0.14601765540376652</v>
      </c>
      <c r="J32" s="10">
        <v>-11233.55</v>
      </c>
    </row>
    <row r="33" spans="1:10" s="4" customFormat="1" x14ac:dyDescent="0.25">
      <c r="A33" s="5">
        <f t="shared" si="3"/>
        <v>18</v>
      </c>
      <c r="B33" s="3"/>
      <c r="C33" s="3"/>
      <c r="D33" s="3"/>
      <c r="E33" s="3" t="s">
        <v>40</v>
      </c>
      <c r="F33" s="3" t="str">
        <f t="shared" si="0"/>
        <v xml:space="preserve">44 </v>
      </c>
      <c r="G33" s="10">
        <v>19725.960000000003</v>
      </c>
      <c r="H33" s="25">
        <f t="shared" si="1"/>
        <v>-1.9351937574592136E-3</v>
      </c>
      <c r="I33" s="12">
        <f t="shared" si="2"/>
        <v>3.5354933296022087E-2</v>
      </c>
      <c r="J33" s="10">
        <v>697.41</v>
      </c>
    </row>
    <row r="34" spans="1:10" s="4" customFormat="1" x14ac:dyDescent="0.25">
      <c r="A34" s="5">
        <f t="shared" si="3"/>
        <v>19</v>
      </c>
      <c r="B34" s="3"/>
      <c r="C34" s="3"/>
      <c r="D34" s="3"/>
      <c r="E34" s="3" t="s">
        <v>27</v>
      </c>
      <c r="F34" s="3" t="str">
        <f t="shared" si="0"/>
        <v xml:space="preserve">45 </v>
      </c>
      <c r="G34" s="10">
        <v>147242.00999999998</v>
      </c>
      <c r="H34" s="25">
        <f t="shared" si="1"/>
        <v>-1.4445016546102042E-2</v>
      </c>
      <c r="I34" s="12">
        <f t="shared" si="2"/>
        <v>8.5364224517174153E-2</v>
      </c>
      <c r="J34" s="10">
        <v>12569.2</v>
      </c>
    </row>
    <row r="35" spans="1:10" s="4" customFormat="1" x14ac:dyDescent="0.25">
      <c r="A35" s="5">
        <f t="shared" si="3"/>
        <v>20</v>
      </c>
      <c r="B35" s="3"/>
      <c r="C35" s="3"/>
      <c r="D35" s="3"/>
      <c r="E35" s="3" t="s">
        <v>32</v>
      </c>
      <c r="F35" s="3" t="str">
        <f t="shared" si="0"/>
        <v xml:space="preserve">46 </v>
      </c>
      <c r="G35" s="10">
        <v>1142835.8599999994</v>
      </c>
      <c r="H35" s="25">
        <f t="shared" si="1"/>
        <v>-0.1121166636286665</v>
      </c>
      <c r="I35" s="12">
        <f t="shared" si="2"/>
        <v>4.7570610883701219E-3</v>
      </c>
      <c r="J35" s="10">
        <v>5436.5400000000018</v>
      </c>
    </row>
    <row r="36" spans="1:10" s="4" customFormat="1" x14ac:dyDescent="0.25">
      <c r="A36" s="5">
        <f t="shared" si="3"/>
        <v>21</v>
      </c>
      <c r="B36" s="3"/>
      <c r="C36" s="3"/>
      <c r="D36" s="3"/>
      <c r="E36" s="3" t="s">
        <v>12</v>
      </c>
      <c r="F36" s="3" t="str">
        <f t="shared" si="0"/>
        <v xml:space="preserve">48 </v>
      </c>
      <c r="G36" s="10">
        <v>1514593.8800000008</v>
      </c>
      <c r="H36" s="25">
        <f t="shared" si="1"/>
        <v>-0.14858757807792017</v>
      </c>
      <c r="I36" s="12">
        <f t="shared" si="2"/>
        <v>7.4339247957346782E-2</v>
      </c>
      <c r="J36" s="10">
        <v>112593.77</v>
      </c>
    </row>
    <row r="37" spans="1:10" s="4" customFormat="1" x14ac:dyDescent="0.25">
      <c r="A37" s="5">
        <f t="shared" si="3"/>
        <v>22</v>
      </c>
      <c r="B37" s="3"/>
      <c r="C37" s="3"/>
      <c r="D37" s="3"/>
      <c r="E37" s="3" t="s">
        <v>13</v>
      </c>
      <c r="F37" s="3" t="str">
        <f t="shared" si="0"/>
        <v xml:space="preserve">49 </v>
      </c>
      <c r="G37" s="10">
        <v>90365.810000000041</v>
      </c>
      <c r="H37" s="25">
        <f t="shared" si="1"/>
        <v>-8.8652390758039365E-3</v>
      </c>
      <c r="I37" s="12">
        <f t="shared" si="2"/>
        <v>4.8414881690320689E-2</v>
      </c>
      <c r="J37" s="10">
        <v>4375.05</v>
      </c>
    </row>
    <row r="38" spans="1:10" s="4" customFormat="1" x14ac:dyDescent="0.25">
      <c r="A38" s="5">
        <f t="shared" si="3"/>
        <v>23</v>
      </c>
      <c r="B38" s="3"/>
      <c r="C38" s="3"/>
      <c r="D38" s="3"/>
      <c r="E38" s="3" t="s">
        <v>20</v>
      </c>
      <c r="F38" s="3" t="str">
        <f t="shared" si="0"/>
        <v xml:space="preserve">51 </v>
      </c>
      <c r="G38" s="10">
        <v>2111.3200000000002</v>
      </c>
      <c r="H38" s="25">
        <f t="shared" si="1"/>
        <v>-2.0712874222591886E-4</v>
      </c>
      <c r="I38" s="12">
        <f t="shared" si="2"/>
        <v>7.9973665763598115E-2</v>
      </c>
      <c r="J38" s="10">
        <v>168.85</v>
      </c>
    </row>
    <row r="39" spans="1:10" s="4" customFormat="1" x14ac:dyDescent="0.25">
      <c r="A39" s="5">
        <f t="shared" si="3"/>
        <v>24</v>
      </c>
      <c r="B39" s="3"/>
      <c r="C39" s="3"/>
      <c r="D39" s="3"/>
      <c r="E39" s="3" t="s">
        <v>14</v>
      </c>
      <c r="F39" s="3" t="str">
        <f t="shared" si="0"/>
        <v xml:space="preserve">52 </v>
      </c>
      <c r="G39" s="10">
        <v>18731.060000000001</v>
      </c>
      <c r="H39" s="25">
        <f t="shared" si="1"/>
        <v>-1.8375901797729477E-3</v>
      </c>
      <c r="I39" s="12">
        <f t="shared" si="2"/>
        <v>0.1009227454292496</v>
      </c>
      <c r="J39" s="10">
        <v>1890.39</v>
      </c>
    </row>
    <row r="40" spans="1:10" s="4" customFormat="1" x14ac:dyDescent="0.25">
      <c r="A40" s="5">
        <f t="shared" si="3"/>
        <v>25</v>
      </c>
      <c r="B40" s="3"/>
      <c r="C40" s="3"/>
      <c r="D40" s="3"/>
      <c r="E40" s="3" t="s">
        <v>45</v>
      </c>
      <c r="F40" s="3" t="str">
        <f t="shared" si="0"/>
        <v xml:space="preserve">53 </v>
      </c>
      <c r="G40" s="10">
        <v>59.66</v>
      </c>
      <c r="H40" s="25">
        <f t="shared" si="1"/>
        <v>-5.8528791283170326E-6</v>
      </c>
      <c r="I40" s="12">
        <f t="shared" si="2"/>
        <v>3.4864230640295008E-2</v>
      </c>
      <c r="J40" s="10">
        <v>2.08</v>
      </c>
    </row>
    <row r="41" spans="1:10" s="4" customFormat="1" x14ac:dyDescent="0.25">
      <c r="A41" s="5">
        <f t="shared" si="3"/>
        <v>26</v>
      </c>
      <c r="B41" s="3"/>
      <c r="C41" s="3"/>
      <c r="D41" s="3"/>
      <c r="E41" s="3" t="s">
        <v>21</v>
      </c>
      <c r="F41" s="3" t="str">
        <f t="shared" si="0"/>
        <v xml:space="preserve">55 </v>
      </c>
      <c r="G41" s="10">
        <v>31109.810000000005</v>
      </c>
      <c r="H41" s="25">
        <f t="shared" si="1"/>
        <v>-3.0519939261634019E-3</v>
      </c>
      <c r="I41" s="12">
        <f t="shared" si="2"/>
        <v>5.3417876869064768E-2</v>
      </c>
      <c r="J41" s="10">
        <v>1661.8200000000002</v>
      </c>
    </row>
    <row r="42" spans="1:10" s="4" customFormat="1" x14ac:dyDescent="0.25">
      <c r="A42" s="5">
        <f t="shared" si="3"/>
        <v>27</v>
      </c>
      <c r="B42" s="3"/>
      <c r="C42" s="3"/>
      <c r="D42" s="3"/>
      <c r="E42" s="3" t="s">
        <v>22</v>
      </c>
      <c r="F42" s="3" t="str">
        <f t="shared" si="0"/>
        <v xml:space="preserve">57 </v>
      </c>
      <c r="G42" s="10">
        <v>7796.0800000000017</v>
      </c>
      <c r="H42" s="25">
        <f t="shared" si="1"/>
        <v>-7.6482591207995086E-4</v>
      </c>
      <c r="I42" s="12">
        <f t="shared" si="2"/>
        <v>0.10264389282819056</v>
      </c>
      <c r="J42" s="10">
        <v>800.22</v>
      </c>
    </row>
    <row r="43" spans="1:10" s="4" customFormat="1" x14ac:dyDescent="0.25">
      <c r="A43" s="5">
        <f t="shared" si="3"/>
        <v>28</v>
      </c>
      <c r="B43" s="3"/>
      <c r="C43" s="3"/>
      <c r="D43" s="3"/>
      <c r="E43" s="3" t="s">
        <v>15</v>
      </c>
      <c r="F43" s="3" t="str">
        <f t="shared" si="0"/>
        <v xml:space="preserve">58 </v>
      </c>
      <c r="G43" s="10">
        <v>5554792.6300000008</v>
      </c>
      <c r="H43" s="25">
        <f>H52-SUM(H16:H42,H44:H51)</f>
        <v>-0.54494686299457329</v>
      </c>
      <c r="I43" s="12">
        <f t="shared" si="2"/>
        <v>5.3830457753739763E-2</v>
      </c>
      <c r="J43" s="10">
        <v>299017.03000000003</v>
      </c>
    </row>
    <row r="44" spans="1:10" s="4" customFormat="1" x14ac:dyDescent="0.25">
      <c r="A44" s="5">
        <f t="shared" si="3"/>
        <v>29</v>
      </c>
      <c r="B44" s="3"/>
      <c r="C44" s="3"/>
      <c r="D44" s="3"/>
      <c r="E44" s="3" t="s">
        <v>26</v>
      </c>
      <c r="F44" s="3" t="str">
        <f t="shared" si="0"/>
        <v xml:space="preserve">60 </v>
      </c>
      <c r="G44" s="10">
        <v>947878.88</v>
      </c>
      <c r="H44" s="25">
        <f t="shared" ref="H44:H51" si="4">+G44/$G$52</f>
        <v>-9.299062207382712E-2</v>
      </c>
      <c r="I44" s="12">
        <f t="shared" si="2"/>
        <v>5.0489362100778111E-2</v>
      </c>
      <c r="J44" s="10">
        <v>47857.8</v>
      </c>
    </row>
    <row r="45" spans="1:10" s="4" customFormat="1" x14ac:dyDescent="0.25">
      <c r="A45" s="5">
        <f t="shared" si="3"/>
        <v>30</v>
      </c>
      <c r="B45" s="3"/>
      <c r="C45" s="3"/>
      <c r="D45" s="3"/>
      <c r="E45" s="3" t="s">
        <v>23</v>
      </c>
      <c r="F45" s="3" t="str">
        <f t="shared" si="0"/>
        <v xml:space="preserve">61 </v>
      </c>
      <c r="G45" s="10">
        <v>298473.71000000002</v>
      </c>
      <c r="H45" s="25">
        <f t="shared" si="4"/>
        <v>-2.9281437271376987E-2</v>
      </c>
      <c r="I45" s="12">
        <f t="shared" si="2"/>
        <v>4.3758292815806128E-2</v>
      </c>
      <c r="J45" s="10">
        <v>13060.700000000003</v>
      </c>
    </row>
    <row r="46" spans="1:10" s="4" customFormat="1" x14ac:dyDescent="0.25">
      <c r="A46" s="5">
        <f t="shared" si="3"/>
        <v>31</v>
      </c>
      <c r="B46" s="3"/>
      <c r="C46" s="3"/>
      <c r="D46" s="3"/>
      <c r="E46" s="3" t="s">
        <v>37</v>
      </c>
      <c r="F46" s="3" t="str">
        <f t="shared" si="0"/>
        <v xml:space="preserve">63 </v>
      </c>
      <c r="G46" s="10">
        <v>333603.58</v>
      </c>
      <c r="H46" s="25">
        <f t="shared" si="4"/>
        <v>-3.2727814792387559E-2</v>
      </c>
      <c r="I46" s="12">
        <f t="shared" si="2"/>
        <v>5.2375936733053026E-2</v>
      </c>
      <c r="J46" s="10">
        <v>17472.799999999996</v>
      </c>
    </row>
    <row r="47" spans="1:10" s="4" customFormat="1" x14ac:dyDescent="0.25">
      <c r="A47" s="5">
        <f t="shared" si="3"/>
        <v>32</v>
      </c>
      <c r="B47" s="3"/>
      <c r="C47" s="3"/>
      <c r="D47" s="3"/>
      <c r="E47" s="3" t="s">
        <v>16</v>
      </c>
      <c r="F47" s="3" t="str">
        <f t="shared" si="0"/>
        <v xml:space="preserve">64 </v>
      </c>
      <c r="G47" s="10">
        <v>129756.52999999997</v>
      </c>
      <c r="H47" s="25">
        <f t="shared" si="4"/>
        <v>-1.2729622631576312E-2</v>
      </c>
      <c r="I47" s="12">
        <f t="shared" si="2"/>
        <v>6.5238181076513094E-2</v>
      </c>
      <c r="J47" s="10">
        <v>8465.0800000000017</v>
      </c>
    </row>
    <row r="48" spans="1:10" s="4" customFormat="1" x14ac:dyDescent="0.25">
      <c r="A48" s="5">
        <f t="shared" si="3"/>
        <v>33</v>
      </c>
      <c r="B48" s="3"/>
      <c r="C48" s="3"/>
      <c r="D48" s="3"/>
      <c r="E48" s="3" t="s">
        <v>46</v>
      </c>
      <c r="F48" s="3" t="str">
        <f t="shared" si="0"/>
        <v xml:space="preserve">65 </v>
      </c>
      <c r="G48" s="10">
        <v>3.46</v>
      </c>
      <c r="H48" s="25">
        <f t="shared" si="4"/>
        <v>-3.3943952034825567E-7</v>
      </c>
      <c r="I48" s="12" t="str">
        <f t="shared" si="2"/>
        <v>n/a</v>
      </c>
      <c r="J48" s="10">
        <v>0</v>
      </c>
    </row>
    <row r="49" spans="1:10" s="4" customFormat="1" x14ac:dyDescent="0.25">
      <c r="A49" s="5">
        <f t="shared" si="3"/>
        <v>34</v>
      </c>
      <c r="B49" s="3"/>
      <c r="C49" s="3"/>
      <c r="D49" s="3"/>
      <c r="E49" s="3" t="s">
        <v>38</v>
      </c>
      <c r="F49" s="3" t="str">
        <f t="shared" si="0"/>
        <v xml:space="preserve">67 </v>
      </c>
      <c r="G49" s="10">
        <v>1482.24</v>
      </c>
      <c r="H49" s="25">
        <f t="shared" si="4"/>
        <v>-1.4541353602340998E-4</v>
      </c>
      <c r="I49" s="12">
        <f t="shared" si="2"/>
        <v>3.8556509067357511E-2</v>
      </c>
      <c r="J49" s="10">
        <v>57.15</v>
      </c>
    </row>
    <row r="50" spans="1:10" s="4" customFormat="1" x14ac:dyDescent="0.25">
      <c r="A50" s="5">
        <f t="shared" si="3"/>
        <v>35</v>
      </c>
      <c r="B50" s="3"/>
      <c r="C50" s="3"/>
      <c r="D50" s="3"/>
      <c r="E50" s="3" t="s">
        <v>39</v>
      </c>
      <c r="F50" s="3" t="str">
        <f t="shared" si="0"/>
        <v xml:space="preserve">70 </v>
      </c>
      <c r="G50" s="10">
        <v>1270.47</v>
      </c>
      <c r="H50" s="25">
        <f t="shared" si="4"/>
        <v>-1.2463807150775967E-4</v>
      </c>
      <c r="I50" s="12">
        <f t="shared" si="2"/>
        <v>3.0185679315528898E-2</v>
      </c>
      <c r="J50" s="10">
        <v>38.35</v>
      </c>
    </row>
    <row r="51" spans="1:10" s="4" customFormat="1" x14ac:dyDescent="0.25">
      <c r="A51" s="5">
        <f t="shared" si="3"/>
        <v>36</v>
      </c>
      <c r="B51" s="3"/>
      <c r="C51" s="3"/>
      <c r="D51" s="3"/>
      <c r="E51" s="3" t="s">
        <v>44</v>
      </c>
      <c r="F51" s="3" t="str">
        <f t="shared" si="0"/>
        <v xml:space="preserve">77 </v>
      </c>
      <c r="G51" s="13">
        <v>49.54</v>
      </c>
      <c r="H51" s="26">
        <f t="shared" si="4"/>
        <v>-4.8600675832521932E-6</v>
      </c>
      <c r="I51" s="14" t="str">
        <f t="shared" si="2"/>
        <v>n/a</v>
      </c>
      <c r="J51" s="13">
        <v>0</v>
      </c>
    </row>
    <row r="52" spans="1:10" s="4" customFormat="1" x14ac:dyDescent="0.25">
      <c r="A52" s="5">
        <f t="shared" si="3"/>
        <v>37</v>
      </c>
      <c r="B52" s="3"/>
      <c r="C52" s="3"/>
      <c r="D52" s="20"/>
      <c r="E52" s="3"/>
      <c r="F52" s="3" t="str">
        <f>LEFT(E52,3)</f>
        <v/>
      </c>
      <c r="G52" s="15">
        <f>SUM(G16:G51)</f>
        <v>-10193273.890000004</v>
      </c>
      <c r="H52" s="27">
        <v>1</v>
      </c>
      <c r="I52" s="23">
        <f>+J52/G52</f>
        <v>4.5663547847628751E-2</v>
      </c>
      <c r="J52" s="16">
        <f>SUM(J16:J51)</f>
        <v>-465461.05000000005</v>
      </c>
    </row>
    <row r="53" spans="1:10" s="4" customFormat="1" x14ac:dyDescent="0.25">
      <c r="A53" s="5">
        <f t="shared" si="3"/>
        <v>38</v>
      </c>
      <c r="B53" s="3"/>
      <c r="C53" s="3"/>
      <c r="D53" s="3"/>
      <c r="E53" s="3"/>
      <c r="F53" s="3" t="str">
        <f>LEFT(E53,3)</f>
        <v/>
      </c>
      <c r="G53" s="3"/>
      <c r="H53" s="28"/>
      <c r="I53" s="28"/>
    </row>
    <row r="54" spans="1:10" s="4" customFormat="1" x14ac:dyDescent="0.25">
      <c r="A54" s="5">
        <f t="shared" si="3"/>
        <v>39</v>
      </c>
      <c r="B54" s="3"/>
      <c r="C54" s="20"/>
      <c r="D54" s="3"/>
      <c r="E54" s="3" t="s">
        <v>10</v>
      </c>
      <c r="F54" s="3" t="str">
        <f t="shared" ref="F54" si="5">LEFT(E54,3)</f>
        <v xml:space="preserve">39 </v>
      </c>
      <c r="G54" s="21"/>
      <c r="H54" s="22"/>
      <c r="I54" s="23"/>
      <c r="J54" s="21">
        <v>440963.31000000035</v>
      </c>
    </row>
    <row r="55" spans="1:10" s="4" customFormat="1" x14ac:dyDescent="0.25">
      <c r="A55" s="5">
        <f t="shared" si="3"/>
        <v>40</v>
      </c>
      <c r="B55" s="3"/>
      <c r="C55" s="3"/>
      <c r="D55" s="3"/>
      <c r="J55" s="24"/>
    </row>
    <row r="56" spans="1:10" s="4" customFormat="1" x14ac:dyDescent="0.25">
      <c r="A56" s="5">
        <f t="shared" si="3"/>
        <v>41</v>
      </c>
      <c r="B56" s="3"/>
      <c r="C56" s="3"/>
      <c r="D56" s="3"/>
      <c r="I56" s="17" t="str">
        <f>"KYP $ Share of AEPSC "&amp;B14&amp;":"</f>
        <v>KYP $ Share of AEPSC Total Other Cost Category:</v>
      </c>
      <c r="J56" s="16">
        <f>+J52+J54</f>
        <v>-24497.7399999997</v>
      </c>
    </row>
    <row r="57" spans="1:10" s="4" customFormat="1" x14ac:dyDescent="0.25">
      <c r="A57" s="5">
        <f t="shared" si="3"/>
        <v>42</v>
      </c>
      <c r="B57" s="3"/>
      <c r="C57" s="3"/>
      <c r="D57" s="3"/>
      <c r="E57" s="3"/>
      <c r="F57" s="3"/>
      <c r="G57" s="3"/>
      <c r="I57" s="17" t="str">
        <f>"KYP % Share of AEPSC "&amp;B14&amp;":"</f>
        <v>KYP % Share of AEPSC Total Other Cost Category:</v>
      </c>
      <c r="J57" s="23">
        <f>+J56/B15</f>
        <v>5.3264159051702757E-3</v>
      </c>
    </row>
    <row r="58" spans="1:10" s="4" customFormat="1" x14ac:dyDescent="0.25">
      <c r="A58" s="5"/>
    </row>
    <row r="59" spans="1:10" s="4" customFormat="1" x14ac:dyDescent="0.25">
      <c r="A59" s="5"/>
      <c r="B59" s="3"/>
      <c r="C59" s="3"/>
      <c r="D59" s="3"/>
      <c r="E59" s="3"/>
      <c r="F59" s="3"/>
      <c r="G59" s="3"/>
    </row>
    <row r="60" spans="1:10" s="4" customFormat="1" x14ac:dyDescent="0.25">
      <c r="A60" s="5"/>
      <c r="B60" s="3"/>
      <c r="C60" s="3"/>
      <c r="D60" s="3"/>
      <c r="E60" s="3"/>
      <c r="F60" s="3"/>
      <c r="G60" s="3"/>
      <c r="I60" s="17"/>
      <c r="J60" s="11"/>
    </row>
    <row r="61" spans="1:10" s="4" customFormat="1" x14ac:dyDescent="0.25">
      <c r="A61" s="5"/>
      <c r="B61" s="3"/>
      <c r="C61" s="3"/>
      <c r="D61" s="3"/>
      <c r="E61" s="3"/>
      <c r="F61" s="3"/>
      <c r="G61" s="3"/>
      <c r="I61" s="17"/>
      <c r="J61" s="11"/>
    </row>
    <row r="62" spans="1:10" s="4" customFormat="1" x14ac:dyDescent="0.25">
      <c r="A62" s="5"/>
      <c r="B62" s="3"/>
      <c r="C62" s="3"/>
      <c r="D62" s="3"/>
      <c r="E62" s="3"/>
      <c r="F62" s="3"/>
      <c r="G62" s="3"/>
      <c r="I62" s="17"/>
      <c r="J62" s="11"/>
    </row>
    <row r="63" spans="1:10" s="4" customFormat="1" x14ac:dyDescent="0.25">
      <c r="A63" s="5"/>
      <c r="B63" s="3"/>
      <c r="C63" s="3"/>
      <c r="D63" s="3"/>
      <c r="E63" s="3"/>
      <c r="F63" s="3"/>
      <c r="G63" s="3"/>
    </row>
    <row r="64" spans="1:10" s="4" customFormat="1" x14ac:dyDescent="0.25">
      <c r="A64" s="5"/>
      <c r="B64" s="3"/>
      <c r="C64" s="3"/>
      <c r="D64" s="3"/>
      <c r="E64" s="3"/>
      <c r="F64" s="3"/>
      <c r="G64" s="3"/>
    </row>
    <row r="65" spans="1:7" s="4" customFormat="1" x14ac:dyDescent="0.25">
      <c r="A65" s="5"/>
      <c r="B65" s="3"/>
      <c r="C65" s="3"/>
      <c r="D65" s="3"/>
      <c r="E65" s="3"/>
      <c r="F65" s="3"/>
      <c r="G65" s="3"/>
    </row>
    <row r="66" spans="1:7" s="4" customFormat="1" x14ac:dyDescent="0.25">
      <c r="A66" s="5"/>
      <c r="B66" s="3"/>
      <c r="C66" s="3"/>
      <c r="D66" s="3"/>
      <c r="E66" s="3"/>
      <c r="F66" s="3"/>
      <c r="G66" s="3"/>
    </row>
    <row r="67" spans="1:7" s="4" customFormat="1" x14ac:dyDescent="0.25">
      <c r="A67" s="5"/>
      <c r="B67" s="3"/>
      <c r="C67" s="3"/>
      <c r="D67" s="3"/>
      <c r="E67" s="3"/>
      <c r="F67" s="3"/>
      <c r="G67" s="3"/>
    </row>
    <row r="68" spans="1:7" s="4" customFormat="1" x14ac:dyDescent="0.25">
      <c r="A68" s="5"/>
      <c r="B68" s="3"/>
      <c r="C68" s="3"/>
      <c r="D68" s="3"/>
      <c r="E68" s="3"/>
      <c r="F68" s="3"/>
      <c r="G68" s="3"/>
    </row>
    <row r="69" spans="1:7" s="4" customFormat="1" x14ac:dyDescent="0.25">
      <c r="A69" s="5"/>
      <c r="B69" s="3"/>
      <c r="C69" s="3"/>
      <c r="D69" s="3"/>
      <c r="E69" s="3"/>
      <c r="F69" s="3"/>
      <c r="G69" s="3"/>
    </row>
    <row r="70" spans="1:7" s="4" customFormat="1" x14ac:dyDescent="0.25">
      <c r="A70" s="5"/>
      <c r="B70" s="3"/>
      <c r="C70" s="3"/>
      <c r="D70" s="3"/>
      <c r="E70" s="3"/>
      <c r="F70" s="3"/>
      <c r="G70" s="3"/>
    </row>
    <row r="71" spans="1:7" s="4" customFormat="1" x14ac:dyDescent="0.25">
      <c r="A71" s="5"/>
      <c r="B71" s="3"/>
      <c r="C71" s="3"/>
      <c r="D71" s="3"/>
      <c r="E71" s="3"/>
      <c r="F71" s="3"/>
      <c r="G71" s="3"/>
    </row>
    <row r="72" spans="1:7" s="4" customFormat="1" x14ac:dyDescent="0.25">
      <c r="A72" s="3"/>
      <c r="B72" s="3"/>
      <c r="C72" s="3"/>
      <c r="D72" s="3"/>
      <c r="E72" s="3"/>
      <c r="F72" s="3"/>
      <c r="G72" s="3"/>
    </row>
    <row r="73" spans="1:7" s="4" customFormat="1" x14ac:dyDescent="0.25">
      <c r="A73" s="3"/>
      <c r="B73" s="3"/>
      <c r="C73" s="3"/>
      <c r="D73" s="3"/>
      <c r="E73" s="3"/>
      <c r="F73" s="3"/>
      <c r="G73" s="3"/>
    </row>
    <row r="74" spans="1:7" s="4" customFormat="1" x14ac:dyDescent="0.25">
      <c r="A74" s="3"/>
      <c r="B74" s="3"/>
      <c r="C74" s="3"/>
      <c r="D74" s="3"/>
      <c r="E74" s="3"/>
      <c r="F74" s="3"/>
      <c r="G74" s="3"/>
    </row>
    <row r="75" spans="1:7" s="4" customFormat="1" x14ac:dyDescent="0.25">
      <c r="A75" s="3"/>
      <c r="B75" s="3"/>
      <c r="C75" s="3"/>
      <c r="D75" s="3"/>
      <c r="E75" s="3"/>
      <c r="F75" s="3"/>
      <c r="G75" s="3"/>
    </row>
    <row r="76" spans="1:7" s="4" customFormat="1" x14ac:dyDescent="0.25">
      <c r="A76" s="3"/>
      <c r="B76" s="3"/>
      <c r="C76" s="3"/>
      <c r="D76" s="3"/>
      <c r="E76" s="3"/>
      <c r="F76" s="3"/>
      <c r="G76" s="3"/>
    </row>
    <row r="77" spans="1:7" s="4" customFormat="1" x14ac:dyDescent="0.25">
      <c r="A77" s="3"/>
      <c r="B77" s="3"/>
      <c r="C77" s="3"/>
      <c r="D77" s="3"/>
      <c r="E77" s="3"/>
      <c r="F77" s="3"/>
      <c r="G77" s="3"/>
    </row>
    <row r="78" spans="1:7" s="4" customFormat="1" x14ac:dyDescent="0.25">
      <c r="A78" s="3"/>
      <c r="B78" s="3"/>
      <c r="C78" s="3"/>
      <c r="D78" s="3"/>
      <c r="E78" s="3"/>
      <c r="F78" s="3"/>
      <c r="G78" s="3"/>
    </row>
    <row r="79" spans="1:7" s="4" customFormat="1" x14ac:dyDescent="0.25">
      <c r="A79" s="3"/>
      <c r="B79" s="3"/>
      <c r="C79" s="3"/>
      <c r="D79" s="3"/>
      <c r="E79" s="3"/>
      <c r="F79" s="3"/>
      <c r="G79" s="3"/>
    </row>
    <row r="80" spans="1:7" s="4" customFormat="1" x14ac:dyDescent="0.25">
      <c r="A80" s="3"/>
      <c r="B80" s="3"/>
      <c r="C80" s="3"/>
      <c r="D80" s="3"/>
      <c r="E80" s="3"/>
      <c r="F80" s="3"/>
      <c r="G80" s="3"/>
    </row>
    <row r="81" spans="1:7" s="4" customFormat="1" x14ac:dyDescent="0.25">
      <c r="A81" s="3"/>
      <c r="B81" s="3"/>
      <c r="C81" s="3"/>
      <c r="D81" s="3"/>
      <c r="E81" s="3"/>
      <c r="F81" s="3"/>
      <c r="G81" s="3"/>
    </row>
    <row r="82" spans="1:7" s="4" customFormat="1" x14ac:dyDescent="0.25">
      <c r="A82" s="3"/>
      <c r="B82" s="3"/>
      <c r="C82" s="3"/>
      <c r="D82" s="3"/>
      <c r="E82" s="3"/>
      <c r="F82" s="3"/>
      <c r="G82" s="3"/>
    </row>
    <row r="83" spans="1:7" s="4" customFormat="1" x14ac:dyDescent="0.25">
      <c r="A83" s="3"/>
      <c r="B83" s="3"/>
      <c r="C83" s="3"/>
      <c r="D83" s="3"/>
      <c r="E83" s="3"/>
      <c r="F83" s="3"/>
      <c r="G83" s="3"/>
    </row>
    <row r="84" spans="1:7" s="4" customFormat="1" x14ac:dyDescent="0.25">
      <c r="A84" s="3"/>
      <c r="B84" s="3"/>
      <c r="C84" s="3"/>
      <c r="D84" s="3"/>
      <c r="E84" s="3"/>
      <c r="F84" s="3"/>
      <c r="G84" s="3"/>
    </row>
    <row r="85" spans="1:7" s="4" customFormat="1" x14ac:dyDescent="0.25">
      <c r="A85" s="3"/>
      <c r="B85" s="3"/>
      <c r="C85" s="3"/>
      <c r="D85" s="3"/>
      <c r="E85" s="3"/>
      <c r="F85" s="3"/>
      <c r="G85" s="3"/>
    </row>
    <row r="86" spans="1:7" s="4" customFormat="1" x14ac:dyDescent="0.25">
      <c r="A86" s="3"/>
      <c r="B86" s="3"/>
      <c r="C86" s="3"/>
      <c r="D86" s="3"/>
      <c r="E86" s="3"/>
      <c r="F86" s="3"/>
      <c r="G86" s="3"/>
    </row>
    <row r="87" spans="1:7" s="4" customFormat="1" x14ac:dyDescent="0.25">
      <c r="A87" s="3"/>
      <c r="B87" s="3"/>
      <c r="C87" s="3"/>
      <c r="D87" s="3"/>
      <c r="E87" s="3"/>
      <c r="F87" s="3"/>
      <c r="G87" s="3"/>
    </row>
    <row r="88" spans="1:7" s="4" customFormat="1" x14ac:dyDescent="0.25">
      <c r="A88" s="3"/>
      <c r="B88" s="3"/>
      <c r="C88" s="3"/>
      <c r="D88" s="3"/>
      <c r="E88" s="3"/>
      <c r="F88" s="3"/>
      <c r="G88" s="3"/>
    </row>
  </sheetData>
  <pageMargins left="0.7" right="0.7" top="0.75" bottom="0.75" header="0.3" footer="0.3"/>
  <pageSetup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8"/>
  <sheetViews>
    <sheetView zoomScale="75" zoomScaleNormal="75" workbookViewId="0">
      <selection activeCell="C47" sqref="C47"/>
    </sheetView>
  </sheetViews>
  <sheetFormatPr defaultRowHeight="15.75" x14ac:dyDescent="0.25"/>
  <cols>
    <col min="1" max="1" width="5.42578125" style="3" customWidth="1"/>
    <col min="2" max="4" width="19.28515625" style="3" bestFit="1" customWidth="1"/>
    <col min="5" max="5" width="41.28515625" style="3" bestFit="1" customWidth="1"/>
    <col min="6" max="6" width="5.28515625" style="3" bestFit="1" customWidth="1"/>
    <col min="7" max="7" width="19.28515625" style="3" bestFit="1" customWidth="1"/>
    <col min="8" max="8" width="19.7109375" style="3" customWidth="1"/>
    <col min="9" max="9" width="17.140625" style="3" customWidth="1"/>
    <col min="10" max="10" width="18.5703125" style="3" customWidth="1"/>
    <col min="11" max="11" width="4" style="3" customWidth="1"/>
    <col min="12" max="12" width="17.5703125" style="4" bestFit="1" customWidth="1"/>
    <col min="13" max="16384" width="9.140625" style="3"/>
  </cols>
  <sheetData>
    <row r="1" spans="1:10" x14ac:dyDescent="0.25">
      <c r="J1" s="1"/>
    </row>
    <row r="2" spans="1:10" x14ac:dyDescent="0.25">
      <c r="J2" s="2" t="s">
        <v>64</v>
      </c>
    </row>
    <row r="3" spans="1:10" x14ac:dyDescent="0.25">
      <c r="J3" s="2" t="s">
        <v>65</v>
      </c>
    </row>
    <row r="4" spans="1:10" x14ac:dyDescent="0.25">
      <c r="J4" s="2" t="s">
        <v>66</v>
      </c>
    </row>
    <row r="5" spans="1:10" x14ac:dyDescent="0.25">
      <c r="J5" s="2" t="s">
        <v>68</v>
      </c>
    </row>
    <row r="6" spans="1:10" x14ac:dyDescent="0.25">
      <c r="J6" s="2" t="s">
        <v>69</v>
      </c>
    </row>
    <row r="7" spans="1:10" x14ac:dyDescent="0.25">
      <c r="J7" s="2" t="s">
        <v>85</v>
      </c>
    </row>
    <row r="8" spans="1:10" x14ac:dyDescent="0.25">
      <c r="A8" s="6" t="s">
        <v>86</v>
      </c>
    </row>
    <row r="10" spans="1:10" x14ac:dyDescent="0.25">
      <c r="A10" s="6" t="s">
        <v>0</v>
      </c>
    </row>
    <row r="12" spans="1:10" x14ac:dyDescent="0.25">
      <c r="A12" s="18" t="s">
        <v>47</v>
      </c>
      <c r="B12" s="18" t="s">
        <v>48</v>
      </c>
      <c r="C12" s="18" t="s">
        <v>49</v>
      </c>
      <c r="D12" s="18" t="s">
        <v>50</v>
      </c>
      <c r="E12" s="18" t="s">
        <v>51</v>
      </c>
      <c r="F12" s="18" t="s">
        <v>52</v>
      </c>
      <c r="G12" s="18" t="s">
        <v>62</v>
      </c>
      <c r="H12" s="18" t="s">
        <v>53</v>
      </c>
      <c r="I12" s="18" t="s">
        <v>54</v>
      </c>
      <c r="J12" s="18" t="s">
        <v>55</v>
      </c>
    </row>
    <row r="13" spans="1:10" x14ac:dyDescent="0.25">
      <c r="E13" s="19" t="s">
        <v>57</v>
      </c>
      <c r="J13" s="29" t="s">
        <v>82</v>
      </c>
    </row>
    <row r="14" spans="1:10" ht="47.25" x14ac:dyDescent="0.25">
      <c r="A14" s="7"/>
      <c r="B14" s="7" t="str">
        <f>"Total "&amp;A10</f>
        <v>Total Internal Labor</v>
      </c>
      <c r="C14" s="8" t="s">
        <v>56</v>
      </c>
      <c r="D14" s="8" t="s">
        <v>80</v>
      </c>
      <c r="E14" s="9" t="s">
        <v>58</v>
      </c>
      <c r="F14" s="9" t="s">
        <v>59</v>
      </c>
      <c r="G14" s="18" t="s">
        <v>63</v>
      </c>
      <c r="H14" s="8" t="s">
        <v>60</v>
      </c>
      <c r="I14" s="8" t="s">
        <v>61</v>
      </c>
      <c r="J14" s="8" t="s">
        <v>81</v>
      </c>
    </row>
    <row r="15" spans="1:10" x14ac:dyDescent="0.25">
      <c r="B15" s="16">
        <v>502041449.85000074</v>
      </c>
      <c r="C15" s="16">
        <v>212429490.72000021</v>
      </c>
      <c r="D15" s="15">
        <f>+B15-C15</f>
        <v>289611959.13000053</v>
      </c>
    </row>
    <row r="16" spans="1:10" x14ac:dyDescent="0.25">
      <c r="A16" s="5">
        <v>1</v>
      </c>
      <c r="E16" s="3" t="s">
        <v>33</v>
      </c>
      <c r="F16" s="3" t="str">
        <f t="shared" ref="F16:F51" si="0">LEFT(E16,3)</f>
        <v xml:space="preserve">05 </v>
      </c>
      <c r="G16" s="10">
        <v>1393060.2</v>
      </c>
      <c r="H16" s="25">
        <f t="shared" ref="H16:H42" si="1">+G16/$G$52</f>
        <v>4.8100921114748877E-3</v>
      </c>
      <c r="I16" s="12">
        <f>IF(OR(G16=0,J16=0),"n/a",+J16/G16)</f>
        <v>4.5254268264932118E-2</v>
      </c>
      <c r="J16" s="10">
        <v>63041.919999999991</v>
      </c>
    </row>
    <row r="17" spans="1:11" s="4" customFormat="1" x14ac:dyDescent="0.25">
      <c r="A17" s="5">
        <v>2</v>
      </c>
      <c r="B17" s="3"/>
      <c r="C17" s="3"/>
      <c r="D17" s="3"/>
      <c r="E17" s="3" t="s">
        <v>43</v>
      </c>
      <c r="F17" s="3" t="str">
        <f t="shared" si="0"/>
        <v xml:space="preserve">06 </v>
      </c>
      <c r="G17" s="10">
        <v>277019.26</v>
      </c>
      <c r="H17" s="25">
        <f t="shared" si="1"/>
        <v>9.5651871846788171E-4</v>
      </c>
      <c r="I17" s="12">
        <f t="shared" ref="I17:I51" si="2">IF(OR(G17=0,J17=0),"n/a",+J17/G17)</f>
        <v>4.3295401193404387E-2</v>
      </c>
      <c r="J17" s="10">
        <v>11993.66</v>
      </c>
      <c r="K17" s="3"/>
    </row>
    <row r="18" spans="1:11" s="4" customFormat="1" x14ac:dyDescent="0.25">
      <c r="A18" s="5">
        <v>3</v>
      </c>
      <c r="B18" s="3"/>
      <c r="C18" s="3"/>
      <c r="D18" s="3"/>
      <c r="E18" s="3" t="s">
        <v>28</v>
      </c>
      <c r="F18" s="3" t="str">
        <f t="shared" si="0"/>
        <v xml:space="preserve">08 </v>
      </c>
      <c r="G18" s="10">
        <v>25516392.969999995</v>
      </c>
      <c r="H18" s="25">
        <f t="shared" si="1"/>
        <v>8.8105453402724632E-2</v>
      </c>
      <c r="I18" s="12">
        <f t="shared" si="2"/>
        <v>3.5330328274059339E-2</v>
      </c>
      <c r="J18" s="10">
        <v>901502.53999999969</v>
      </c>
      <c r="K18" s="3"/>
    </row>
    <row r="19" spans="1:11" s="4" customFormat="1" x14ac:dyDescent="0.25">
      <c r="A19" s="5">
        <v>4</v>
      </c>
      <c r="B19" s="3"/>
      <c r="C19" s="3"/>
      <c r="D19" s="3"/>
      <c r="E19" s="3" t="s">
        <v>17</v>
      </c>
      <c r="F19" s="3" t="str">
        <f t="shared" si="0"/>
        <v xml:space="preserve">09 </v>
      </c>
      <c r="G19" s="10">
        <v>19268380.329999991</v>
      </c>
      <c r="H19" s="25">
        <f t="shared" si="1"/>
        <v>6.6531715015783852E-2</v>
      </c>
      <c r="I19" s="12">
        <f t="shared" si="2"/>
        <v>4.1271860238395068E-2</v>
      </c>
      <c r="J19" s="10">
        <v>795241.90000000026</v>
      </c>
      <c r="K19" s="3"/>
    </row>
    <row r="20" spans="1:11" s="4" customFormat="1" x14ac:dyDescent="0.25">
      <c r="A20" s="5">
        <v>5</v>
      </c>
      <c r="B20" s="3"/>
      <c r="C20" s="3"/>
      <c r="D20" s="3"/>
      <c r="E20" s="3" t="s">
        <v>24</v>
      </c>
      <c r="F20" s="3" t="str">
        <f t="shared" si="0"/>
        <v xml:space="preserve">11 </v>
      </c>
      <c r="G20" s="10">
        <v>2019271.91</v>
      </c>
      <c r="H20" s="25">
        <f t="shared" si="1"/>
        <v>6.9723360736412034E-3</v>
      </c>
      <c r="I20" s="12">
        <f t="shared" si="2"/>
        <v>4.5811126050874437E-2</v>
      </c>
      <c r="J20" s="10">
        <v>92505.119999999981</v>
      </c>
      <c r="K20" s="3"/>
    </row>
    <row r="21" spans="1:11" s="4" customFormat="1" x14ac:dyDescent="0.25">
      <c r="A21" s="5">
        <f t="shared" ref="A21:A57" si="3">+A20+1</f>
        <v>6</v>
      </c>
      <c r="B21" s="3"/>
      <c r="C21" s="3"/>
      <c r="D21" s="3"/>
      <c r="E21" s="3" t="s">
        <v>34</v>
      </c>
      <c r="F21" s="3" t="str">
        <f t="shared" si="0"/>
        <v xml:space="preserve">16 </v>
      </c>
      <c r="G21" s="10">
        <v>8830533.2200000025</v>
      </c>
      <c r="H21" s="25">
        <f t="shared" si="1"/>
        <v>3.0490913588399806E-2</v>
      </c>
      <c r="I21" s="12">
        <f t="shared" si="2"/>
        <v>4.4601546722905575E-2</v>
      </c>
      <c r="J21" s="10">
        <v>393855.43999999994</v>
      </c>
      <c r="K21" s="3"/>
    </row>
    <row r="22" spans="1:11" s="4" customFormat="1" x14ac:dyDescent="0.25">
      <c r="A22" s="5">
        <f t="shared" si="3"/>
        <v>7</v>
      </c>
      <c r="B22" s="3"/>
      <c r="C22" s="3"/>
      <c r="D22" s="3"/>
      <c r="E22" s="3" t="s">
        <v>18</v>
      </c>
      <c r="F22" s="3" t="str">
        <f t="shared" si="0"/>
        <v xml:space="preserve">17 </v>
      </c>
      <c r="G22" s="10">
        <v>10500992.120000001</v>
      </c>
      <c r="H22" s="25">
        <f t="shared" si="1"/>
        <v>3.6258834585233261E-2</v>
      </c>
      <c r="I22" s="12">
        <f t="shared" si="2"/>
        <v>4.5457752424253796E-2</v>
      </c>
      <c r="J22" s="10">
        <v>477351.50000000006</v>
      </c>
      <c r="K22" s="3"/>
    </row>
    <row r="23" spans="1:11" s="4" customFormat="1" x14ac:dyDescent="0.25">
      <c r="A23" s="5">
        <f t="shared" si="3"/>
        <v>8</v>
      </c>
      <c r="B23" s="3"/>
      <c r="C23" s="3"/>
      <c r="D23" s="3"/>
      <c r="E23" s="3" t="s">
        <v>29</v>
      </c>
      <c r="F23" s="3" t="str">
        <f t="shared" si="0"/>
        <v xml:space="preserve">18 </v>
      </c>
      <c r="G23" s="10">
        <v>34390.46</v>
      </c>
      <c r="H23" s="25">
        <f t="shared" si="1"/>
        <v>1.1874668471326126E-4</v>
      </c>
      <c r="I23" s="12">
        <f t="shared" si="2"/>
        <v>4.4097694535054202E-2</v>
      </c>
      <c r="J23" s="10">
        <v>1516.5400000000002</v>
      </c>
      <c r="K23" s="3"/>
    </row>
    <row r="24" spans="1:11" s="4" customFormat="1" x14ac:dyDescent="0.25">
      <c r="A24" s="5">
        <f t="shared" si="3"/>
        <v>9</v>
      </c>
      <c r="B24" s="3"/>
      <c r="C24" s="3"/>
      <c r="D24" s="3"/>
      <c r="E24" s="3" t="s">
        <v>41</v>
      </c>
      <c r="F24" s="3" t="str">
        <f t="shared" si="0"/>
        <v xml:space="preserve">20 </v>
      </c>
      <c r="G24" s="10">
        <v>1131329.07</v>
      </c>
      <c r="H24" s="25">
        <f t="shared" si="1"/>
        <v>3.9063617172389398E-3</v>
      </c>
      <c r="I24" s="12">
        <f t="shared" si="2"/>
        <v>5.215071508769769E-2</v>
      </c>
      <c r="J24" s="10">
        <v>58999.619999999995</v>
      </c>
      <c r="K24" s="3"/>
    </row>
    <row r="25" spans="1:11" s="4" customFormat="1" x14ac:dyDescent="0.25">
      <c r="A25" s="5">
        <f t="shared" si="3"/>
        <v>10</v>
      </c>
      <c r="B25" s="3"/>
      <c r="C25" s="3"/>
      <c r="D25" s="3"/>
      <c r="E25" s="3" t="s">
        <v>11</v>
      </c>
      <c r="F25" s="3" t="str">
        <f t="shared" si="0"/>
        <v xml:space="preserve">26 </v>
      </c>
      <c r="G25" s="10">
        <v>1995105.45</v>
      </c>
      <c r="H25" s="25">
        <f t="shared" si="1"/>
        <v>6.8888917985063074E-3</v>
      </c>
      <c r="I25" s="12">
        <f t="shared" si="2"/>
        <v>4.8453584245384138E-2</v>
      </c>
      <c r="J25" s="10">
        <v>96670.010000000024</v>
      </c>
      <c r="K25" s="3"/>
    </row>
    <row r="26" spans="1:11" s="4" customFormat="1" x14ac:dyDescent="0.25">
      <c r="A26" s="5">
        <f t="shared" si="3"/>
        <v>11</v>
      </c>
      <c r="B26" s="3"/>
      <c r="C26" s="3"/>
      <c r="D26" s="3"/>
      <c r="E26" s="3" t="s">
        <v>35</v>
      </c>
      <c r="F26" s="3" t="str">
        <f t="shared" si="0"/>
        <v xml:space="preserve">27 </v>
      </c>
      <c r="G26" s="10">
        <v>19840.25</v>
      </c>
      <c r="H26" s="25">
        <f t="shared" si="1"/>
        <v>6.8506321560754977E-5</v>
      </c>
      <c r="I26" s="12">
        <f t="shared" si="2"/>
        <v>1.6905028918486409E-3</v>
      </c>
      <c r="J26" s="10">
        <v>33.54</v>
      </c>
      <c r="K26" s="3"/>
    </row>
    <row r="27" spans="1:11" s="4" customFormat="1" x14ac:dyDescent="0.25">
      <c r="A27" s="5">
        <f t="shared" si="3"/>
        <v>12</v>
      </c>
      <c r="B27" s="3"/>
      <c r="C27" s="3"/>
      <c r="D27" s="3"/>
      <c r="E27" s="3" t="s">
        <v>36</v>
      </c>
      <c r="F27" s="3" t="str">
        <f t="shared" si="0"/>
        <v xml:space="preserve">28 </v>
      </c>
      <c r="G27" s="10">
        <v>23679739.540000003</v>
      </c>
      <c r="H27" s="25">
        <f t="shared" si="1"/>
        <v>8.1763679963819225E-2</v>
      </c>
      <c r="I27" s="12">
        <f t="shared" si="2"/>
        <v>4.107972675783915E-2</v>
      </c>
      <c r="J27" s="10">
        <v>972757.22999999975</v>
      </c>
      <c r="K27" s="3"/>
    </row>
    <row r="28" spans="1:11" s="4" customFormat="1" x14ac:dyDescent="0.25">
      <c r="A28" s="5">
        <f t="shared" si="3"/>
        <v>13</v>
      </c>
      <c r="B28" s="3"/>
      <c r="C28" s="3"/>
      <c r="D28" s="3"/>
      <c r="E28" s="3" t="s">
        <v>30</v>
      </c>
      <c r="F28" s="3" t="str">
        <f t="shared" si="0"/>
        <v xml:space="preserve">31 </v>
      </c>
      <c r="G28" s="10">
        <v>249656.27</v>
      </c>
      <c r="H28" s="25">
        <f t="shared" si="1"/>
        <v>8.6203715740873553E-4</v>
      </c>
      <c r="I28" s="12">
        <f t="shared" si="2"/>
        <v>4.3132103191319812E-2</v>
      </c>
      <c r="J28" s="10">
        <v>10768.2</v>
      </c>
      <c r="K28" s="3"/>
    </row>
    <row r="29" spans="1:11" s="4" customFormat="1" x14ac:dyDescent="0.25">
      <c r="A29" s="5">
        <f t="shared" si="3"/>
        <v>14</v>
      </c>
      <c r="B29" s="3"/>
      <c r="C29" s="3"/>
      <c r="D29" s="3"/>
      <c r="E29" s="3" t="s">
        <v>31</v>
      </c>
      <c r="F29" s="3" t="str">
        <f t="shared" si="0"/>
        <v xml:space="preserve">32 </v>
      </c>
      <c r="G29" s="10">
        <v>829698.15999999968</v>
      </c>
      <c r="H29" s="25">
        <f t="shared" si="1"/>
        <v>2.8648615288278481E-3</v>
      </c>
      <c r="I29" s="12">
        <f t="shared" si="2"/>
        <v>4.3007290747758206E-2</v>
      </c>
      <c r="J29" s="10">
        <v>35683.069999999992</v>
      </c>
      <c r="K29" s="3"/>
    </row>
    <row r="30" spans="1:11" s="4" customFormat="1" x14ac:dyDescent="0.25">
      <c r="A30" s="5">
        <f t="shared" si="3"/>
        <v>15</v>
      </c>
      <c r="B30" s="3"/>
      <c r="C30" s="3"/>
      <c r="D30" s="3"/>
      <c r="E30" s="3" t="s">
        <v>25</v>
      </c>
      <c r="F30" s="3" t="str">
        <f t="shared" si="0"/>
        <v xml:space="preserve">33 </v>
      </c>
      <c r="G30" s="10">
        <v>5951480.9700000007</v>
      </c>
      <c r="H30" s="25">
        <f t="shared" si="1"/>
        <v>2.0549845344364815E-2</v>
      </c>
      <c r="I30" s="12">
        <f t="shared" si="2"/>
        <v>3.4400938360053257E-2</v>
      </c>
      <c r="J30" s="10">
        <v>204736.52999999997</v>
      </c>
      <c r="K30" s="3"/>
    </row>
    <row r="31" spans="1:11" s="4" customFormat="1" x14ac:dyDescent="0.25">
      <c r="A31" s="5">
        <f t="shared" si="3"/>
        <v>16</v>
      </c>
      <c r="B31" s="3"/>
      <c r="C31" s="3"/>
      <c r="D31" s="3"/>
      <c r="E31" s="3" t="s">
        <v>42</v>
      </c>
      <c r="F31" s="3" t="str">
        <f t="shared" si="0"/>
        <v xml:space="preserve">37 </v>
      </c>
      <c r="G31" s="10">
        <v>0</v>
      </c>
      <c r="H31" s="25">
        <f t="shared" si="1"/>
        <v>0</v>
      </c>
      <c r="I31" s="12" t="str">
        <f t="shared" si="2"/>
        <v>n/a</v>
      </c>
      <c r="J31" s="10">
        <v>0</v>
      </c>
    </row>
    <row r="32" spans="1:11" s="4" customFormat="1" x14ac:dyDescent="0.25">
      <c r="A32" s="5">
        <f t="shared" si="3"/>
        <v>17</v>
      </c>
      <c r="B32" s="3"/>
      <c r="C32" s="3"/>
      <c r="D32" s="3"/>
      <c r="E32" s="3" t="s">
        <v>19</v>
      </c>
      <c r="F32" s="3" t="str">
        <f t="shared" si="0"/>
        <v xml:space="preserve">40 </v>
      </c>
      <c r="G32" s="10">
        <v>467902.31999999995</v>
      </c>
      <c r="H32" s="25">
        <f t="shared" si="1"/>
        <v>1.6156180891341225E-3</v>
      </c>
      <c r="I32" s="12">
        <f t="shared" si="2"/>
        <v>2.9307783727167681E-2</v>
      </c>
      <c r="J32" s="10">
        <v>13713.180000000004</v>
      </c>
    </row>
    <row r="33" spans="1:10" s="4" customFormat="1" x14ac:dyDescent="0.25">
      <c r="A33" s="5">
        <f t="shared" si="3"/>
        <v>18</v>
      </c>
      <c r="B33" s="3"/>
      <c r="C33" s="3"/>
      <c r="D33" s="3"/>
      <c r="E33" s="3" t="s">
        <v>40</v>
      </c>
      <c r="F33" s="3" t="str">
        <f t="shared" si="0"/>
        <v xml:space="preserve">44 </v>
      </c>
      <c r="G33" s="10">
        <v>2165668.0500000003</v>
      </c>
      <c r="H33" s="25">
        <f t="shared" si="1"/>
        <v>7.477826732382566E-3</v>
      </c>
      <c r="I33" s="12">
        <f t="shared" si="2"/>
        <v>3.6433164353142658E-2</v>
      </c>
      <c r="J33" s="10">
        <v>78902.139999999985</v>
      </c>
    </row>
    <row r="34" spans="1:10" s="4" customFormat="1" x14ac:dyDescent="0.25">
      <c r="A34" s="5">
        <f t="shared" si="3"/>
        <v>19</v>
      </c>
      <c r="B34" s="3"/>
      <c r="C34" s="3"/>
      <c r="D34" s="3"/>
      <c r="E34" s="3" t="s">
        <v>27</v>
      </c>
      <c r="F34" s="3" t="str">
        <f t="shared" si="0"/>
        <v xml:space="preserve">45 </v>
      </c>
      <c r="G34" s="10">
        <v>8303275.299999997</v>
      </c>
      <c r="H34" s="25">
        <f t="shared" si="1"/>
        <v>2.8670346780371923E-2</v>
      </c>
      <c r="I34" s="12">
        <f t="shared" si="2"/>
        <v>7.255520842480076E-2</v>
      </c>
      <c r="J34" s="10">
        <v>602445.86999999988</v>
      </c>
    </row>
    <row r="35" spans="1:10" s="4" customFormat="1" x14ac:dyDescent="0.25">
      <c r="A35" s="5">
        <f t="shared" si="3"/>
        <v>20</v>
      </c>
      <c r="B35" s="3"/>
      <c r="C35" s="3"/>
      <c r="D35" s="3"/>
      <c r="E35" s="3" t="s">
        <v>32</v>
      </c>
      <c r="F35" s="3" t="str">
        <f t="shared" si="0"/>
        <v xml:space="preserve">46 </v>
      </c>
      <c r="G35" s="10">
        <v>48439867.669999994</v>
      </c>
      <c r="H35" s="25">
        <f t="shared" si="1"/>
        <v>0.16725782946089079</v>
      </c>
      <c r="I35" s="12">
        <f t="shared" si="2"/>
        <v>5.7280183317230749E-3</v>
      </c>
      <c r="J35" s="10">
        <v>277464.4499999999</v>
      </c>
    </row>
    <row r="36" spans="1:10" s="4" customFormat="1" x14ac:dyDescent="0.25">
      <c r="A36" s="5">
        <f t="shared" si="3"/>
        <v>21</v>
      </c>
      <c r="B36" s="3"/>
      <c r="C36" s="3"/>
      <c r="D36" s="3"/>
      <c r="E36" s="3" t="s">
        <v>12</v>
      </c>
      <c r="F36" s="3" t="str">
        <f t="shared" si="0"/>
        <v xml:space="preserve">48 </v>
      </c>
      <c r="G36" s="10">
        <v>26372955.500000004</v>
      </c>
      <c r="H36" s="25">
        <f t="shared" si="1"/>
        <v>9.1063074809565492E-2</v>
      </c>
      <c r="I36" s="12">
        <f t="shared" si="2"/>
        <v>7.1676685610757573E-2</v>
      </c>
      <c r="J36" s="10">
        <v>1890326.04</v>
      </c>
    </row>
    <row r="37" spans="1:10" s="4" customFormat="1" x14ac:dyDescent="0.25">
      <c r="A37" s="5">
        <f t="shared" si="3"/>
        <v>22</v>
      </c>
      <c r="B37" s="3"/>
      <c r="C37" s="3"/>
      <c r="D37" s="3"/>
      <c r="E37" s="3" t="s">
        <v>13</v>
      </c>
      <c r="F37" s="3" t="str">
        <f t="shared" si="0"/>
        <v xml:space="preserve">49 </v>
      </c>
      <c r="G37" s="10">
        <v>7656753.6600000001</v>
      </c>
      <c r="H37" s="25">
        <f t="shared" si="1"/>
        <v>2.6437974740411416E-2</v>
      </c>
      <c r="I37" s="12">
        <f t="shared" si="2"/>
        <v>5.9718861322227784E-2</v>
      </c>
      <c r="J37" s="10">
        <v>457252.61000000004</v>
      </c>
    </row>
    <row r="38" spans="1:10" s="4" customFormat="1" x14ac:dyDescent="0.25">
      <c r="A38" s="5">
        <f t="shared" si="3"/>
        <v>23</v>
      </c>
      <c r="B38" s="3"/>
      <c r="C38" s="3"/>
      <c r="D38" s="3"/>
      <c r="E38" s="3" t="s">
        <v>20</v>
      </c>
      <c r="F38" s="3" t="str">
        <f t="shared" si="0"/>
        <v xml:space="preserve">51 </v>
      </c>
      <c r="G38" s="10">
        <v>1064303.9099999999</v>
      </c>
      <c r="H38" s="25">
        <f t="shared" si="1"/>
        <v>3.6749308046435314E-3</v>
      </c>
      <c r="I38" s="12">
        <f t="shared" si="2"/>
        <v>8.2134904493585861E-2</v>
      </c>
      <c r="J38" s="10">
        <v>87416.5</v>
      </c>
    </row>
    <row r="39" spans="1:10" s="4" customFormat="1" x14ac:dyDescent="0.25">
      <c r="A39" s="5">
        <f t="shared" si="3"/>
        <v>24</v>
      </c>
      <c r="B39" s="3"/>
      <c r="C39" s="3"/>
      <c r="D39" s="3"/>
      <c r="E39" s="3" t="s">
        <v>14</v>
      </c>
      <c r="F39" s="3" t="str">
        <f t="shared" si="0"/>
        <v xml:space="preserve">52 </v>
      </c>
      <c r="G39" s="10">
        <v>489027.70000000007</v>
      </c>
      <c r="H39" s="25">
        <f t="shared" si="1"/>
        <v>1.6885618310412632E-3</v>
      </c>
      <c r="I39" s="12">
        <f t="shared" si="2"/>
        <v>0.12154931101039877</v>
      </c>
      <c r="J39" s="10">
        <v>59440.979999999996</v>
      </c>
    </row>
    <row r="40" spans="1:10" s="4" customFormat="1" x14ac:dyDescent="0.25">
      <c r="A40" s="5">
        <f t="shared" si="3"/>
        <v>25</v>
      </c>
      <c r="B40" s="3"/>
      <c r="C40" s="3"/>
      <c r="D40" s="3"/>
      <c r="E40" s="3" t="s">
        <v>45</v>
      </c>
      <c r="F40" s="3" t="str">
        <f t="shared" si="0"/>
        <v xml:space="preserve">53 </v>
      </c>
      <c r="G40" s="10">
        <v>6087.3300000000008</v>
      </c>
      <c r="H40" s="25">
        <f t="shared" si="1"/>
        <v>2.1018917928273618E-5</v>
      </c>
      <c r="I40" s="12">
        <f t="shared" si="2"/>
        <v>2.1511894377337849E-2</v>
      </c>
      <c r="J40" s="10">
        <v>130.95000000000002</v>
      </c>
    </row>
    <row r="41" spans="1:10" s="4" customFormat="1" x14ac:dyDescent="0.25">
      <c r="A41" s="5">
        <f t="shared" si="3"/>
        <v>26</v>
      </c>
      <c r="B41" s="3"/>
      <c r="C41" s="3"/>
      <c r="D41" s="3"/>
      <c r="E41" s="3" t="s">
        <v>21</v>
      </c>
      <c r="F41" s="3" t="str">
        <f t="shared" si="0"/>
        <v xml:space="preserve">55 </v>
      </c>
      <c r="G41" s="10">
        <v>8594.0400000000009</v>
      </c>
      <c r="H41" s="25">
        <f t="shared" si="1"/>
        <v>2.9674327074809579E-5</v>
      </c>
      <c r="I41" s="12">
        <f t="shared" si="2"/>
        <v>0.10064882174157903</v>
      </c>
      <c r="J41" s="10">
        <v>864.98</v>
      </c>
    </row>
    <row r="42" spans="1:10" s="4" customFormat="1" x14ac:dyDescent="0.25">
      <c r="A42" s="5">
        <f t="shared" si="3"/>
        <v>27</v>
      </c>
      <c r="B42" s="3"/>
      <c r="C42" s="3"/>
      <c r="D42" s="3"/>
      <c r="E42" s="3" t="s">
        <v>22</v>
      </c>
      <c r="F42" s="3" t="str">
        <f t="shared" si="0"/>
        <v xml:space="preserve">57 </v>
      </c>
      <c r="G42" s="10">
        <v>2154954.3600000008</v>
      </c>
      <c r="H42" s="25">
        <f t="shared" si="1"/>
        <v>7.4408334741200843E-3</v>
      </c>
      <c r="I42" s="12">
        <f t="shared" si="2"/>
        <v>9.9114303283898753E-2</v>
      </c>
      <c r="J42" s="10">
        <v>213586.80000000002</v>
      </c>
    </row>
    <row r="43" spans="1:10" s="4" customFormat="1" x14ac:dyDescent="0.25">
      <c r="A43" s="5">
        <f t="shared" si="3"/>
        <v>28</v>
      </c>
      <c r="B43" s="3"/>
      <c r="C43" s="3"/>
      <c r="D43" s="3"/>
      <c r="E43" s="3" t="s">
        <v>15</v>
      </c>
      <c r="F43" s="3" t="str">
        <f t="shared" si="0"/>
        <v xml:space="preserve">58 </v>
      </c>
      <c r="G43" s="10">
        <v>62882732.579999961</v>
      </c>
      <c r="H43" s="25">
        <f>H52-SUM(H16:H42,H44:H51)</f>
        <v>0.21712754117233579</v>
      </c>
      <c r="I43" s="12">
        <f t="shared" si="2"/>
        <v>4.9460402918132862E-2</v>
      </c>
      <c r="J43" s="10">
        <v>3110205.2899999986</v>
      </c>
    </row>
    <row r="44" spans="1:10" s="4" customFormat="1" x14ac:dyDescent="0.25">
      <c r="A44" s="5">
        <f t="shared" si="3"/>
        <v>29</v>
      </c>
      <c r="B44" s="3"/>
      <c r="C44" s="3"/>
      <c r="D44" s="3"/>
      <c r="E44" s="3" t="s">
        <v>26</v>
      </c>
      <c r="F44" s="3" t="str">
        <f t="shared" si="0"/>
        <v xml:space="preserve">60 </v>
      </c>
      <c r="G44" s="10">
        <v>4235900.490000003</v>
      </c>
      <c r="H44" s="25">
        <f t="shared" ref="H44:H51" si="4">+G44/$G$52</f>
        <v>1.4626124220576847E-2</v>
      </c>
      <c r="I44" s="12">
        <f t="shared" si="2"/>
        <v>3.1590822380249045E-2</v>
      </c>
      <c r="J44" s="10">
        <v>133815.57999999999</v>
      </c>
    </row>
    <row r="45" spans="1:10" s="4" customFormat="1" x14ac:dyDescent="0.25">
      <c r="A45" s="5">
        <f t="shared" si="3"/>
        <v>30</v>
      </c>
      <c r="B45" s="3"/>
      <c r="C45" s="3"/>
      <c r="D45" s="3"/>
      <c r="E45" s="3" t="s">
        <v>23</v>
      </c>
      <c r="F45" s="3" t="str">
        <f t="shared" si="0"/>
        <v xml:space="preserve">61 </v>
      </c>
      <c r="G45" s="10">
        <v>6033201.1900000013</v>
      </c>
      <c r="H45" s="25">
        <f t="shared" si="4"/>
        <v>2.0832016772110717E-2</v>
      </c>
      <c r="I45" s="12">
        <f t="shared" si="2"/>
        <v>5.0947439065926435E-2</v>
      </c>
      <c r="J45" s="10">
        <v>307376.14999999991</v>
      </c>
    </row>
    <row r="46" spans="1:10" s="4" customFormat="1" x14ac:dyDescent="0.25">
      <c r="A46" s="5">
        <f t="shared" si="3"/>
        <v>31</v>
      </c>
      <c r="B46" s="3"/>
      <c r="C46" s="3"/>
      <c r="D46" s="3"/>
      <c r="E46" s="3" t="s">
        <v>37</v>
      </c>
      <c r="F46" s="3" t="str">
        <f t="shared" si="0"/>
        <v xml:space="preserve">63 </v>
      </c>
      <c r="G46" s="10">
        <v>6315918.0199999996</v>
      </c>
      <c r="H46" s="25">
        <f t="shared" si="4"/>
        <v>2.1808208607728575E-2</v>
      </c>
      <c r="I46" s="12">
        <f t="shared" si="2"/>
        <v>5.1119783217198893E-2</v>
      </c>
      <c r="J46" s="10">
        <v>322868.36000000004</v>
      </c>
    </row>
    <row r="47" spans="1:10" s="4" customFormat="1" x14ac:dyDescent="0.25">
      <c r="A47" s="5">
        <f t="shared" si="3"/>
        <v>32</v>
      </c>
      <c r="B47" s="3"/>
      <c r="C47" s="3"/>
      <c r="D47" s="3"/>
      <c r="E47" s="3" t="s">
        <v>16</v>
      </c>
      <c r="F47" s="3" t="str">
        <f t="shared" si="0"/>
        <v xml:space="preserve">64 </v>
      </c>
      <c r="G47" s="10">
        <v>10089898.370000003</v>
      </c>
      <c r="H47" s="25">
        <f t="shared" si="4"/>
        <v>3.4839370585076183E-2</v>
      </c>
      <c r="I47" s="12">
        <f t="shared" si="2"/>
        <v>6.415651637529822E-2</v>
      </c>
      <c r="J47" s="10">
        <v>647332.73</v>
      </c>
    </row>
    <row r="48" spans="1:10" s="4" customFormat="1" x14ac:dyDescent="0.25">
      <c r="A48" s="5">
        <f t="shared" si="3"/>
        <v>33</v>
      </c>
      <c r="B48" s="3"/>
      <c r="C48" s="3"/>
      <c r="D48" s="3"/>
      <c r="E48" s="3" t="s">
        <v>46</v>
      </c>
      <c r="F48" s="3" t="str">
        <f t="shared" si="0"/>
        <v xml:space="preserve">65 </v>
      </c>
      <c r="G48" s="10">
        <v>556.14</v>
      </c>
      <c r="H48" s="25">
        <f t="shared" si="4"/>
        <v>1.9202936290015638E-6</v>
      </c>
      <c r="I48" s="12" t="str">
        <f t="shared" si="2"/>
        <v>n/a</v>
      </c>
      <c r="J48" s="10">
        <v>0</v>
      </c>
    </row>
    <row r="49" spans="1:10" s="4" customFormat="1" x14ac:dyDescent="0.25">
      <c r="A49" s="5">
        <f t="shared" si="3"/>
        <v>34</v>
      </c>
      <c r="B49" s="3"/>
      <c r="C49" s="3"/>
      <c r="D49" s="3"/>
      <c r="E49" s="3" t="s">
        <v>38</v>
      </c>
      <c r="F49" s="3" t="str">
        <f t="shared" si="0"/>
        <v xml:space="preserve">67 </v>
      </c>
      <c r="G49" s="10">
        <v>572083.67999999993</v>
      </c>
      <c r="H49" s="25">
        <f t="shared" si="4"/>
        <v>1.9753454992623605E-3</v>
      </c>
      <c r="I49" s="12">
        <f t="shared" si="2"/>
        <v>3.6326923361980894E-2</v>
      </c>
      <c r="J49" s="10">
        <v>20782.04</v>
      </c>
    </row>
    <row r="50" spans="1:10" s="4" customFormat="1" x14ac:dyDescent="0.25">
      <c r="A50" s="5">
        <f t="shared" si="3"/>
        <v>35</v>
      </c>
      <c r="B50" s="3"/>
      <c r="C50" s="3"/>
      <c r="D50" s="3"/>
      <c r="E50" s="3" t="s">
        <v>39</v>
      </c>
      <c r="F50" s="3" t="str">
        <f t="shared" si="0"/>
        <v xml:space="preserve">70 </v>
      </c>
      <c r="G50" s="10">
        <v>636129.30000000005</v>
      </c>
      <c r="H50" s="25">
        <f t="shared" si="4"/>
        <v>2.1964883698551165E-3</v>
      </c>
      <c r="I50" s="12">
        <f t="shared" si="2"/>
        <v>2.2655142594437953E-2</v>
      </c>
      <c r="J50" s="10">
        <v>14411.6</v>
      </c>
    </row>
    <row r="51" spans="1:10" s="4" customFormat="1" x14ac:dyDescent="0.25">
      <c r="A51" s="5">
        <f t="shared" si="3"/>
        <v>36</v>
      </c>
      <c r="B51" s="3"/>
      <c r="C51" s="3"/>
      <c r="D51" s="3"/>
      <c r="E51" s="3" t="s">
        <v>44</v>
      </c>
      <c r="F51" s="3" t="str">
        <f t="shared" si="0"/>
        <v xml:space="preserve">77 </v>
      </c>
      <c r="G51" s="13">
        <v>19259.34</v>
      </c>
      <c r="H51" s="26">
        <f t="shared" si="4"/>
        <v>6.6500499695715067E-5</v>
      </c>
      <c r="I51" s="14" t="str">
        <f t="shared" si="2"/>
        <v>n/a</v>
      </c>
      <c r="J51" s="13">
        <v>0</v>
      </c>
    </row>
    <row r="52" spans="1:10" s="4" customFormat="1" x14ac:dyDescent="0.25">
      <c r="A52" s="5">
        <f t="shared" si="3"/>
        <v>37</v>
      </c>
      <c r="B52" s="3"/>
      <c r="C52" s="3"/>
      <c r="D52" s="20"/>
      <c r="E52" s="3"/>
      <c r="F52" s="3" t="str">
        <f>LEFT(E52,3)</f>
        <v/>
      </c>
      <c r="G52" s="15">
        <f>SUM(G16:G51)</f>
        <v>289611959.12999988</v>
      </c>
      <c r="H52" s="27">
        <v>1</v>
      </c>
      <c r="I52" s="23">
        <f>+J52/G52</f>
        <v>4.266050720804019E-2</v>
      </c>
      <c r="J52" s="16">
        <f>SUM(J16:J51)</f>
        <v>12354993.07</v>
      </c>
    </row>
    <row r="53" spans="1:10" s="4" customFormat="1" x14ac:dyDescent="0.25">
      <c r="A53" s="5">
        <f t="shared" si="3"/>
        <v>38</v>
      </c>
      <c r="B53" s="3"/>
      <c r="C53" s="3"/>
      <c r="D53" s="3"/>
      <c r="E53" s="3"/>
      <c r="F53" s="3" t="str">
        <f>LEFT(E53,3)</f>
        <v/>
      </c>
      <c r="G53" s="3"/>
      <c r="H53" s="28"/>
      <c r="I53" s="28"/>
    </row>
    <row r="54" spans="1:10" s="4" customFormat="1" x14ac:dyDescent="0.25">
      <c r="A54" s="5">
        <f t="shared" si="3"/>
        <v>39</v>
      </c>
      <c r="B54" s="3"/>
      <c r="C54" s="20"/>
      <c r="D54" s="3"/>
      <c r="E54" s="3" t="s">
        <v>10</v>
      </c>
      <c r="F54" s="3" t="str">
        <f t="shared" ref="F54" si="5">LEFT(E54,3)</f>
        <v xml:space="preserve">39 </v>
      </c>
      <c r="G54" s="21"/>
      <c r="H54" s="22"/>
      <c r="I54" s="23"/>
      <c r="J54" s="21">
        <v>10796934.599999992</v>
      </c>
    </row>
    <row r="55" spans="1:10" s="4" customFormat="1" x14ac:dyDescent="0.25">
      <c r="A55" s="5">
        <f t="shared" si="3"/>
        <v>40</v>
      </c>
      <c r="B55" s="3"/>
      <c r="C55" s="3"/>
      <c r="D55" s="3"/>
      <c r="J55" s="24"/>
    </row>
    <row r="56" spans="1:10" s="4" customFormat="1" x14ac:dyDescent="0.25">
      <c r="A56" s="5">
        <f t="shared" si="3"/>
        <v>41</v>
      </c>
      <c r="B56" s="3"/>
      <c r="C56" s="3"/>
      <c r="D56" s="3"/>
      <c r="I56" s="17" t="str">
        <f>"KYP $ Share of AEPSC "&amp;B14&amp;":"</f>
        <v>KYP $ Share of AEPSC Total Internal Labor:</v>
      </c>
      <c r="J56" s="16">
        <f>+J52+J54</f>
        <v>23151927.669999994</v>
      </c>
    </row>
    <row r="57" spans="1:10" s="4" customFormat="1" x14ac:dyDescent="0.25">
      <c r="A57" s="5">
        <f t="shared" si="3"/>
        <v>42</v>
      </c>
      <c r="B57" s="3"/>
      <c r="C57" s="3"/>
      <c r="D57" s="3"/>
      <c r="E57" s="3"/>
      <c r="F57" s="3"/>
      <c r="G57" s="3"/>
      <c r="I57" s="17" t="str">
        <f>"KYP % Share of AEPSC "&amp;B14&amp;":"</f>
        <v>KYP % Share of AEPSC Total Internal Labor:</v>
      </c>
      <c r="J57" s="23">
        <f>+J56/B15</f>
        <v>4.6115570092703097E-2</v>
      </c>
    </row>
    <row r="58" spans="1:10" s="4" customFormat="1" x14ac:dyDescent="0.25">
      <c r="A58" s="5"/>
    </row>
    <row r="59" spans="1:10" s="4" customFormat="1" x14ac:dyDescent="0.25">
      <c r="A59" s="5"/>
      <c r="B59" s="3"/>
      <c r="C59" s="3"/>
      <c r="D59" s="3"/>
      <c r="E59" s="3"/>
      <c r="F59" s="3"/>
      <c r="G59" s="3"/>
    </row>
    <row r="60" spans="1:10" s="4" customFormat="1" x14ac:dyDescent="0.25">
      <c r="A60" s="5"/>
      <c r="B60" s="3"/>
      <c r="C60" s="3"/>
      <c r="D60" s="3"/>
      <c r="E60" s="3"/>
      <c r="F60" s="3"/>
      <c r="G60" s="3"/>
      <c r="I60" s="17"/>
      <c r="J60" s="11"/>
    </row>
    <row r="61" spans="1:10" s="4" customFormat="1" x14ac:dyDescent="0.25">
      <c r="A61" s="5"/>
      <c r="B61" s="3"/>
      <c r="C61" s="3"/>
      <c r="D61" s="3"/>
      <c r="E61" s="3"/>
      <c r="F61" s="3"/>
      <c r="G61" s="3"/>
      <c r="I61" s="17"/>
      <c r="J61" s="11"/>
    </row>
    <row r="62" spans="1:10" s="4" customFormat="1" x14ac:dyDescent="0.25">
      <c r="A62" s="5"/>
      <c r="B62" s="3"/>
      <c r="C62" s="3"/>
      <c r="D62" s="3"/>
      <c r="E62" s="3"/>
      <c r="F62" s="3"/>
      <c r="G62" s="3"/>
      <c r="I62" s="17"/>
      <c r="J62" s="11"/>
    </row>
    <row r="63" spans="1:10" s="4" customFormat="1" x14ac:dyDescent="0.25">
      <c r="A63" s="5"/>
      <c r="B63" s="3"/>
      <c r="C63" s="3"/>
      <c r="D63" s="3"/>
      <c r="E63" s="3"/>
      <c r="F63" s="3"/>
      <c r="G63" s="3"/>
    </row>
    <row r="64" spans="1:10" s="4" customFormat="1" x14ac:dyDescent="0.25">
      <c r="A64" s="5"/>
      <c r="B64" s="3"/>
      <c r="C64" s="3"/>
      <c r="D64" s="3"/>
      <c r="E64" s="3"/>
      <c r="F64" s="3"/>
      <c r="G64" s="3"/>
    </row>
    <row r="65" spans="1:7" s="4" customFormat="1" x14ac:dyDescent="0.25">
      <c r="A65" s="5"/>
      <c r="B65" s="3"/>
      <c r="C65" s="3"/>
      <c r="D65" s="3"/>
      <c r="E65" s="3"/>
      <c r="F65" s="3"/>
      <c r="G65" s="3"/>
    </row>
    <row r="66" spans="1:7" s="4" customFormat="1" x14ac:dyDescent="0.25">
      <c r="A66" s="5"/>
      <c r="B66" s="3"/>
      <c r="C66" s="3"/>
      <c r="D66" s="3"/>
      <c r="E66" s="3"/>
      <c r="F66" s="3"/>
      <c r="G66" s="3"/>
    </row>
    <row r="67" spans="1:7" s="4" customFormat="1" x14ac:dyDescent="0.25">
      <c r="A67" s="5"/>
      <c r="B67" s="3"/>
      <c r="C67" s="3"/>
      <c r="D67" s="3"/>
      <c r="E67" s="3"/>
      <c r="F67" s="3"/>
      <c r="G67" s="3"/>
    </row>
    <row r="68" spans="1:7" s="4" customFormat="1" x14ac:dyDescent="0.25">
      <c r="A68" s="5"/>
      <c r="B68" s="3"/>
      <c r="C68" s="3"/>
      <c r="D68" s="3"/>
      <c r="E68" s="3"/>
      <c r="F68" s="3"/>
      <c r="G68" s="3"/>
    </row>
    <row r="69" spans="1:7" s="4" customFormat="1" x14ac:dyDescent="0.25">
      <c r="A69" s="5"/>
      <c r="B69" s="3"/>
      <c r="C69" s="3"/>
      <c r="D69" s="3"/>
      <c r="E69" s="3"/>
      <c r="F69" s="3"/>
      <c r="G69" s="3"/>
    </row>
    <row r="70" spans="1:7" s="4" customFormat="1" x14ac:dyDescent="0.25">
      <c r="A70" s="5"/>
      <c r="B70" s="3"/>
      <c r="C70" s="3"/>
      <c r="D70" s="3"/>
      <c r="E70" s="3"/>
      <c r="F70" s="3"/>
      <c r="G70" s="3"/>
    </row>
    <row r="71" spans="1:7" s="4" customFormat="1" x14ac:dyDescent="0.25">
      <c r="A71" s="5"/>
      <c r="B71" s="3"/>
      <c r="C71" s="3"/>
      <c r="D71" s="3"/>
      <c r="E71" s="3"/>
      <c r="F71" s="3"/>
      <c r="G71" s="3"/>
    </row>
    <row r="72" spans="1:7" s="4" customFormat="1" x14ac:dyDescent="0.25">
      <c r="A72" s="3"/>
      <c r="B72" s="3"/>
      <c r="C72" s="3"/>
      <c r="D72" s="3"/>
      <c r="E72" s="3"/>
      <c r="F72" s="3"/>
      <c r="G72" s="3"/>
    </row>
    <row r="73" spans="1:7" s="4" customFormat="1" x14ac:dyDescent="0.25">
      <c r="A73" s="3"/>
      <c r="B73" s="3"/>
      <c r="C73" s="3"/>
      <c r="D73" s="3"/>
      <c r="E73" s="3"/>
      <c r="F73" s="3"/>
      <c r="G73" s="3"/>
    </row>
    <row r="74" spans="1:7" s="4" customFormat="1" x14ac:dyDescent="0.25">
      <c r="A74" s="3"/>
      <c r="B74" s="3"/>
      <c r="C74" s="3"/>
      <c r="D74" s="3"/>
      <c r="E74" s="3"/>
      <c r="F74" s="3"/>
      <c r="G74" s="3"/>
    </row>
    <row r="75" spans="1:7" s="4" customFormat="1" x14ac:dyDescent="0.25">
      <c r="A75" s="3"/>
      <c r="B75" s="3"/>
      <c r="C75" s="3"/>
      <c r="D75" s="3"/>
      <c r="E75" s="3"/>
      <c r="F75" s="3"/>
      <c r="G75" s="3"/>
    </row>
    <row r="76" spans="1:7" s="4" customFormat="1" x14ac:dyDescent="0.25">
      <c r="A76" s="3"/>
      <c r="B76" s="3"/>
      <c r="C76" s="3"/>
      <c r="D76" s="3"/>
      <c r="E76" s="3"/>
      <c r="F76" s="3"/>
      <c r="G76" s="3"/>
    </row>
    <row r="77" spans="1:7" s="4" customFormat="1" x14ac:dyDescent="0.25">
      <c r="A77" s="3"/>
      <c r="B77" s="3"/>
      <c r="C77" s="3"/>
      <c r="D77" s="3"/>
      <c r="E77" s="3"/>
      <c r="F77" s="3"/>
      <c r="G77" s="3"/>
    </row>
    <row r="78" spans="1:7" s="4" customFormat="1" x14ac:dyDescent="0.25">
      <c r="A78" s="3"/>
      <c r="B78" s="3"/>
      <c r="C78" s="3"/>
      <c r="D78" s="3"/>
      <c r="E78" s="3"/>
      <c r="F78" s="3"/>
      <c r="G78" s="3"/>
    </row>
    <row r="79" spans="1:7" s="4" customFormat="1" x14ac:dyDescent="0.25">
      <c r="A79" s="3"/>
      <c r="B79" s="3"/>
      <c r="C79" s="3"/>
      <c r="D79" s="3"/>
      <c r="E79" s="3"/>
      <c r="F79" s="3"/>
      <c r="G79" s="3"/>
    </row>
    <row r="80" spans="1:7" s="4" customFormat="1" x14ac:dyDescent="0.25">
      <c r="A80" s="3"/>
      <c r="B80" s="3"/>
      <c r="C80" s="3"/>
      <c r="D80" s="3"/>
      <c r="E80" s="3"/>
      <c r="F80" s="3"/>
      <c r="G80" s="3"/>
    </row>
    <row r="81" spans="1:7" s="4" customFormat="1" x14ac:dyDescent="0.25">
      <c r="A81" s="3"/>
      <c r="B81" s="3"/>
      <c r="C81" s="3"/>
      <c r="D81" s="3"/>
      <c r="E81" s="3"/>
      <c r="F81" s="3"/>
      <c r="G81" s="3"/>
    </row>
    <row r="82" spans="1:7" s="4" customFormat="1" x14ac:dyDescent="0.25">
      <c r="A82" s="3"/>
      <c r="B82" s="3"/>
      <c r="C82" s="3"/>
      <c r="D82" s="3"/>
      <c r="E82" s="3"/>
      <c r="F82" s="3"/>
      <c r="G82" s="3"/>
    </row>
    <row r="83" spans="1:7" s="4" customFormat="1" x14ac:dyDescent="0.25">
      <c r="A83" s="3"/>
      <c r="B83" s="3"/>
      <c r="C83" s="3"/>
      <c r="D83" s="3"/>
      <c r="E83" s="3"/>
      <c r="F83" s="3"/>
      <c r="G83" s="3"/>
    </row>
    <row r="84" spans="1:7" s="4" customFormat="1" x14ac:dyDescent="0.25">
      <c r="A84" s="3"/>
      <c r="B84" s="3"/>
      <c r="C84" s="3"/>
      <c r="D84" s="3"/>
      <c r="E84" s="3"/>
      <c r="F84" s="3"/>
      <c r="G84" s="3"/>
    </row>
    <row r="85" spans="1:7" s="4" customFormat="1" x14ac:dyDescent="0.25">
      <c r="A85" s="3"/>
      <c r="B85" s="3"/>
      <c r="C85" s="3"/>
      <c r="D85" s="3"/>
      <c r="E85" s="3"/>
      <c r="F85" s="3"/>
      <c r="G85" s="3"/>
    </row>
    <row r="86" spans="1:7" s="4" customFormat="1" x14ac:dyDescent="0.25">
      <c r="A86" s="3"/>
      <c r="B86" s="3"/>
      <c r="C86" s="3"/>
      <c r="D86" s="3"/>
      <c r="E86" s="3"/>
      <c r="F86" s="3"/>
      <c r="G86" s="3"/>
    </row>
    <row r="87" spans="1:7" s="4" customFormat="1" x14ac:dyDescent="0.25">
      <c r="A87" s="3"/>
      <c r="B87" s="3"/>
      <c r="C87" s="3"/>
      <c r="D87" s="3"/>
      <c r="E87" s="3"/>
      <c r="F87" s="3"/>
      <c r="G87" s="3"/>
    </row>
    <row r="88" spans="1:7" s="4" customFormat="1" x14ac:dyDescent="0.25">
      <c r="A88" s="3"/>
      <c r="B88" s="3"/>
      <c r="C88" s="3"/>
      <c r="D88" s="3"/>
      <c r="E88" s="3"/>
      <c r="F88" s="3"/>
      <c r="G88" s="3"/>
    </row>
  </sheetData>
  <pageMargins left="0.7" right="0.7" top="0.75" bottom="0.75" header="0.3" footer="0.3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8"/>
  <sheetViews>
    <sheetView zoomScale="75" zoomScaleNormal="75" workbookViewId="0">
      <selection activeCell="C47" sqref="C47"/>
    </sheetView>
  </sheetViews>
  <sheetFormatPr defaultRowHeight="15.75" x14ac:dyDescent="0.25"/>
  <cols>
    <col min="1" max="1" width="5.42578125" style="3" customWidth="1"/>
    <col min="2" max="4" width="19.28515625" style="3" bestFit="1" customWidth="1"/>
    <col min="5" max="5" width="41.28515625" style="3" bestFit="1" customWidth="1"/>
    <col min="6" max="6" width="5.28515625" style="3" bestFit="1" customWidth="1"/>
    <col min="7" max="7" width="19.28515625" style="3" bestFit="1" customWidth="1"/>
    <col min="8" max="8" width="19.7109375" style="3" customWidth="1"/>
    <col min="9" max="9" width="29.7109375" style="3" customWidth="1"/>
    <col min="10" max="10" width="18.5703125" style="3" customWidth="1"/>
    <col min="11" max="11" width="4" style="3" customWidth="1"/>
    <col min="12" max="12" width="17.5703125" style="4" bestFit="1" customWidth="1"/>
    <col min="13" max="16384" width="9.140625" style="3"/>
  </cols>
  <sheetData>
    <row r="1" spans="1:10" x14ac:dyDescent="0.25">
      <c r="J1" s="1"/>
    </row>
    <row r="2" spans="1:10" x14ac:dyDescent="0.25">
      <c r="J2" s="2" t="s">
        <v>64</v>
      </c>
    </row>
    <row r="3" spans="1:10" x14ac:dyDescent="0.25">
      <c r="J3" s="2" t="s">
        <v>65</v>
      </c>
    </row>
    <row r="4" spans="1:10" x14ac:dyDescent="0.25">
      <c r="J4" s="2" t="s">
        <v>66</v>
      </c>
    </row>
    <row r="5" spans="1:10" x14ac:dyDescent="0.25">
      <c r="J5" s="2" t="s">
        <v>68</v>
      </c>
    </row>
    <row r="6" spans="1:10" x14ac:dyDescent="0.25">
      <c r="J6" s="2" t="s">
        <v>70</v>
      </c>
    </row>
    <row r="7" spans="1:10" x14ac:dyDescent="0.25">
      <c r="J7" s="2" t="s">
        <v>85</v>
      </c>
    </row>
    <row r="8" spans="1:10" x14ac:dyDescent="0.25">
      <c r="A8" s="6" t="s">
        <v>86</v>
      </c>
    </row>
    <row r="10" spans="1:10" x14ac:dyDescent="0.25">
      <c r="A10" s="6" t="s">
        <v>4</v>
      </c>
    </row>
    <row r="12" spans="1:10" x14ac:dyDescent="0.25">
      <c r="A12" s="18" t="s">
        <v>47</v>
      </c>
      <c r="B12" s="18" t="s">
        <v>48</v>
      </c>
      <c r="C12" s="18" t="s">
        <v>49</v>
      </c>
      <c r="D12" s="18" t="s">
        <v>50</v>
      </c>
      <c r="E12" s="18" t="s">
        <v>51</v>
      </c>
      <c r="F12" s="18" t="s">
        <v>52</v>
      </c>
      <c r="G12" s="18" t="s">
        <v>62</v>
      </c>
      <c r="H12" s="18" t="s">
        <v>53</v>
      </c>
      <c r="I12" s="18" t="s">
        <v>54</v>
      </c>
      <c r="J12" s="18" t="s">
        <v>55</v>
      </c>
    </row>
    <row r="13" spans="1:10" x14ac:dyDescent="0.25">
      <c r="E13" s="19" t="s">
        <v>57</v>
      </c>
      <c r="J13" s="29" t="s">
        <v>82</v>
      </c>
    </row>
    <row r="14" spans="1:10" ht="47.25" x14ac:dyDescent="0.25">
      <c r="A14" s="7"/>
      <c r="B14" s="7" t="str">
        <f>"Total "&amp;A10</f>
        <v>Total Outside Services</v>
      </c>
      <c r="C14" s="8" t="s">
        <v>56</v>
      </c>
      <c r="D14" s="8" t="s">
        <v>80</v>
      </c>
      <c r="E14" s="9" t="s">
        <v>58</v>
      </c>
      <c r="F14" s="9" t="s">
        <v>59</v>
      </c>
      <c r="G14" s="18" t="s">
        <v>63</v>
      </c>
      <c r="H14" s="8" t="s">
        <v>60</v>
      </c>
      <c r="I14" s="8" t="s">
        <v>61</v>
      </c>
      <c r="J14" s="8" t="s">
        <v>81</v>
      </c>
    </row>
    <row r="15" spans="1:10" x14ac:dyDescent="0.25">
      <c r="B15" s="16">
        <v>219643030.10999963</v>
      </c>
      <c r="C15" s="16">
        <v>34137910.370000005</v>
      </c>
      <c r="D15" s="15">
        <f>+B15-C15</f>
        <v>185505119.73999962</v>
      </c>
    </row>
    <row r="16" spans="1:10" x14ac:dyDescent="0.25">
      <c r="A16" s="5">
        <v>1</v>
      </c>
      <c r="E16" s="3" t="s">
        <v>33</v>
      </c>
      <c r="F16" s="3" t="str">
        <f t="shared" ref="F16:F51" si="0">LEFT(E16,3)</f>
        <v xml:space="preserve">05 </v>
      </c>
      <c r="G16" s="10">
        <v>405136.75000000006</v>
      </c>
      <c r="H16" s="25">
        <f t="shared" ref="H16:H42" si="1">+G16/$G$52</f>
        <v>2.1839653297323065E-3</v>
      </c>
      <c r="I16" s="12">
        <f>IF(OR(G16=0,J16=0),"n/a",+J16/G16)</f>
        <v>4.5220113949178894E-2</v>
      </c>
      <c r="J16" s="10">
        <v>18320.330000000005</v>
      </c>
    </row>
    <row r="17" spans="1:11" s="4" customFormat="1" x14ac:dyDescent="0.25">
      <c r="A17" s="5">
        <v>2</v>
      </c>
      <c r="B17" s="3"/>
      <c r="C17" s="3"/>
      <c r="D17" s="3"/>
      <c r="E17" s="3" t="s">
        <v>43</v>
      </c>
      <c r="F17" s="3" t="str">
        <f t="shared" si="0"/>
        <v xml:space="preserve">06 </v>
      </c>
      <c r="G17" s="10">
        <v>82214.26999999999</v>
      </c>
      <c r="H17" s="25">
        <f t="shared" si="1"/>
        <v>4.4319137992110278E-4</v>
      </c>
      <c r="I17" s="12">
        <f t="shared" ref="I17:I51" si="2">IF(OR(G17=0,J17=0),"n/a",+J17/G17)</f>
        <v>4.3026958701938241E-2</v>
      </c>
      <c r="J17" s="10">
        <v>3537.4299999999994</v>
      </c>
      <c r="K17" s="3"/>
    </row>
    <row r="18" spans="1:11" s="4" customFormat="1" x14ac:dyDescent="0.25">
      <c r="A18" s="5">
        <v>3</v>
      </c>
      <c r="B18" s="3"/>
      <c r="C18" s="3"/>
      <c r="D18" s="3"/>
      <c r="E18" s="3" t="s">
        <v>28</v>
      </c>
      <c r="F18" s="3" t="str">
        <f t="shared" si="0"/>
        <v xml:space="preserve">08 </v>
      </c>
      <c r="G18" s="10">
        <v>19732053.709999986</v>
      </c>
      <c r="H18" s="25">
        <f t="shared" si="1"/>
        <v>0.10636932143789891</v>
      </c>
      <c r="I18" s="12">
        <f t="shared" si="2"/>
        <v>2.6364535980172958E-2</v>
      </c>
      <c r="J18" s="10">
        <v>520226.43999999994</v>
      </c>
      <c r="K18" s="3"/>
    </row>
    <row r="19" spans="1:11" s="4" customFormat="1" x14ac:dyDescent="0.25">
      <c r="A19" s="5">
        <v>4</v>
      </c>
      <c r="B19" s="3"/>
      <c r="C19" s="3"/>
      <c r="D19" s="3"/>
      <c r="E19" s="3" t="s">
        <v>17</v>
      </c>
      <c r="F19" s="3" t="str">
        <f t="shared" si="0"/>
        <v xml:space="preserve">09 </v>
      </c>
      <c r="G19" s="10">
        <v>4554227.2200000025</v>
      </c>
      <c r="H19" s="25">
        <f t="shared" si="1"/>
        <v>2.4550412551325323E-2</v>
      </c>
      <c r="I19" s="12">
        <f t="shared" si="2"/>
        <v>3.9700731049602714E-2</v>
      </c>
      <c r="J19" s="10">
        <v>180806.14999999994</v>
      </c>
      <c r="K19" s="3"/>
    </row>
    <row r="20" spans="1:11" s="4" customFormat="1" x14ac:dyDescent="0.25">
      <c r="A20" s="5">
        <v>5</v>
      </c>
      <c r="B20" s="3"/>
      <c r="C20" s="3"/>
      <c r="D20" s="3"/>
      <c r="E20" s="3" t="s">
        <v>24</v>
      </c>
      <c r="F20" s="3" t="str">
        <f t="shared" si="0"/>
        <v xml:space="preserve">11 </v>
      </c>
      <c r="G20" s="10">
        <v>227173.53999999992</v>
      </c>
      <c r="H20" s="25">
        <f t="shared" si="1"/>
        <v>1.2246214030017151E-3</v>
      </c>
      <c r="I20" s="12">
        <f t="shared" si="2"/>
        <v>6.5988935155036121E-2</v>
      </c>
      <c r="J20" s="10">
        <v>14990.94</v>
      </c>
      <c r="K20" s="3"/>
    </row>
    <row r="21" spans="1:11" s="4" customFormat="1" x14ac:dyDescent="0.25">
      <c r="A21" s="5">
        <f t="shared" ref="A21:A57" si="3">+A20+1</f>
        <v>6</v>
      </c>
      <c r="B21" s="3"/>
      <c r="C21" s="3"/>
      <c r="D21" s="3"/>
      <c r="E21" s="3" t="s">
        <v>34</v>
      </c>
      <c r="F21" s="3" t="str">
        <f t="shared" si="0"/>
        <v xml:space="preserve">16 </v>
      </c>
      <c r="G21" s="10">
        <v>1170439.4199999997</v>
      </c>
      <c r="H21" s="25">
        <f t="shared" si="1"/>
        <v>6.3094723296071966E-3</v>
      </c>
      <c r="I21" s="12">
        <f t="shared" si="2"/>
        <v>5.4055518738423909E-2</v>
      </c>
      <c r="J21" s="10">
        <v>63268.71</v>
      </c>
      <c r="K21" s="3"/>
    </row>
    <row r="22" spans="1:11" s="4" customFormat="1" x14ac:dyDescent="0.25">
      <c r="A22" s="5">
        <f t="shared" si="3"/>
        <v>7</v>
      </c>
      <c r="B22" s="3"/>
      <c r="C22" s="3"/>
      <c r="D22" s="3"/>
      <c r="E22" s="3" t="s">
        <v>18</v>
      </c>
      <c r="F22" s="3" t="str">
        <f t="shared" si="0"/>
        <v xml:space="preserve">17 </v>
      </c>
      <c r="G22" s="10">
        <v>3951774.08</v>
      </c>
      <c r="H22" s="25">
        <f t="shared" si="1"/>
        <v>2.1302776362931236E-2</v>
      </c>
      <c r="I22" s="12">
        <f t="shared" si="2"/>
        <v>3.8028846527582871E-2</v>
      </c>
      <c r="J22" s="10">
        <v>150281.41</v>
      </c>
      <c r="K22" s="3"/>
    </row>
    <row r="23" spans="1:11" s="4" customFormat="1" x14ac:dyDescent="0.25">
      <c r="A23" s="5">
        <f t="shared" si="3"/>
        <v>8</v>
      </c>
      <c r="B23" s="3"/>
      <c r="C23" s="3"/>
      <c r="D23" s="3"/>
      <c r="E23" s="3" t="s">
        <v>29</v>
      </c>
      <c r="F23" s="3" t="str">
        <f t="shared" si="0"/>
        <v xml:space="preserve">18 </v>
      </c>
      <c r="G23" s="10">
        <v>68098.579999999987</v>
      </c>
      <c r="H23" s="25">
        <f t="shared" si="1"/>
        <v>3.6709811618916772E-4</v>
      </c>
      <c r="I23" s="12">
        <f t="shared" si="2"/>
        <v>4.360134969040471E-2</v>
      </c>
      <c r="J23" s="10">
        <v>2969.19</v>
      </c>
      <c r="K23" s="3"/>
    </row>
    <row r="24" spans="1:11" s="4" customFormat="1" x14ac:dyDescent="0.25">
      <c r="A24" s="5">
        <f t="shared" si="3"/>
        <v>9</v>
      </c>
      <c r="B24" s="3"/>
      <c r="C24" s="3"/>
      <c r="D24" s="3"/>
      <c r="E24" s="3" t="s">
        <v>41</v>
      </c>
      <c r="F24" s="3" t="str">
        <f t="shared" si="0"/>
        <v xml:space="preserve">20 </v>
      </c>
      <c r="G24" s="10">
        <v>491750.69999999995</v>
      </c>
      <c r="H24" s="25">
        <f t="shared" si="1"/>
        <v>2.6508740065461656E-3</v>
      </c>
      <c r="I24" s="12">
        <f t="shared" si="2"/>
        <v>5.2028660050712688E-2</v>
      </c>
      <c r="J24" s="10">
        <v>25585.129999999997</v>
      </c>
      <c r="K24" s="3"/>
    </row>
    <row r="25" spans="1:11" s="4" customFormat="1" x14ac:dyDescent="0.25">
      <c r="A25" s="5">
        <f t="shared" si="3"/>
        <v>10</v>
      </c>
      <c r="B25" s="3"/>
      <c r="C25" s="3"/>
      <c r="D25" s="3"/>
      <c r="E25" s="3" t="s">
        <v>11</v>
      </c>
      <c r="F25" s="3" t="str">
        <f t="shared" si="0"/>
        <v xml:space="preserve">26 </v>
      </c>
      <c r="G25" s="10">
        <v>382792.56999999995</v>
      </c>
      <c r="H25" s="25">
        <f t="shared" si="1"/>
        <v>2.0635148535874041E-3</v>
      </c>
      <c r="I25" s="12">
        <f t="shared" si="2"/>
        <v>4.8596502277983074E-2</v>
      </c>
      <c r="J25" s="10">
        <v>18602.379999999994</v>
      </c>
      <c r="K25" s="3"/>
    </row>
    <row r="26" spans="1:11" s="4" customFormat="1" x14ac:dyDescent="0.25">
      <c r="A26" s="5">
        <f t="shared" si="3"/>
        <v>11</v>
      </c>
      <c r="B26" s="3"/>
      <c r="C26" s="3"/>
      <c r="D26" s="3"/>
      <c r="E26" s="3" t="s">
        <v>35</v>
      </c>
      <c r="F26" s="3" t="str">
        <f t="shared" si="0"/>
        <v xml:space="preserve">27 </v>
      </c>
      <c r="G26" s="10">
        <v>3903.54</v>
      </c>
      <c r="H26" s="25">
        <f t="shared" si="1"/>
        <v>2.1042761544646953E-5</v>
      </c>
      <c r="I26" s="12">
        <f t="shared" si="2"/>
        <v>5.7734774076863567E-2</v>
      </c>
      <c r="J26" s="10">
        <v>225.37</v>
      </c>
      <c r="K26" s="3"/>
    </row>
    <row r="27" spans="1:11" s="4" customFormat="1" x14ac:dyDescent="0.25">
      <c r="A27" s="5">
        <f t="shared" si="3"/>
        <v>12</v>
      </c>
      <c r="B27" s="3"/>
      <c r="C27" s="3"/>
      <c r="D27" s="3"/>
      <c r="E27" s="3" t="s">
        <v>36</v>
      </c>
      <c r="F27" s="3" t="str">
        <f t="shared" si="0"/>
        <v xml:space="preserve">28 </v>
      </c>
      <c r="G27" s="10">
        <v>8480236.9000000022</v>
      </c>
      <c r="H27" s="25">
        <f t="shared" si="1"/>
        <v>4.5714301103310366E-2</v>
      </c>
      <c r="I27" s="12">
        <f t="shared" si="2"/>
        <v>3.5707418739681654E-2</v>
      </c>
      <c r="J27" s="10">
        <v>302807.36999999994</v>
      </c>
      <c r="K27" s="3"/>
    </row>
    <row r="28" spans="1:11" s="4" customFormat="1" x14ac:dyDescent="0.25">
      <c r="A28" s="5">
        <f t="shared" si="3"/>
        <v>13</v>
      </c>
      <c r="B28" s="3"/>
      <c r="C28" s="3"/>
      <c r="D28" s="3"/>
      <c r="E28" s="3" t="s">
        <v>30</v>
      </c>
      <c r="F28" s="3" t="str">
        <f t="shared" si="0"/>
        <v xml:space="preserve">31 </v>
      </c>
      <c r="G28" s="10">
        <v>553853.80000000005</v>
      </c>
      <c r="H28" s="25">
        <f t="shared" si="1"/>
        <v>2.9856523678498453E-3</v>
      </c>
      <c r="I28" s="12">
        <f t="shared" si="2"/>
        <v>4.3193655076484073E-2</v>
      </c>
      <c r="J28" s="10">
        <v>23922.969999999998</v>
      </c>
      <c r="K28" s="3"/>
    </row>
    <row r="29" spans="1:11" s="4" customFormat="1" x14ac:dyDescent="0.25">
      <c r="A29" s="5">
        <f t="shared" si="3"/>
        <v>14</v>
      </c>
      <c r="B29" s="3"/>
      <c r="C29" s="3"/>
      <c r="D29" s="3"/>
      <c r="E29" s="3" t="s">
        <v>31</v>
      </c>
      <c r="F29" s="3" t="str">
        <f t="shared" si="0"/>
        <v xml:space="preserve">32 </v>
      </c>
      <c r="G29" s="10">
        <v>351230.55</v>
      </c>
      <c r="H29" s="25">
        <f t="shared" si="1"/>
        <v>1.8933738890456351E-3</v>
      </c>
      <c r="I29" s="12">
        <f t="shared" si="2"/>
        <v>4.5722304053562549E-2</v>
      </c>
      <c r="J29" s="10">
        <v>16059.070000000003</v>
      </c>
      <c r="K29" s="3"/>
    </row>
    <row r="30" spans="1:11" s="4" customFormat="1" x14ac:dyDescent="0.25">
      <c r="A30" s="5">
        <f t="shared" si="3"/>
        <v>15</v>
      </c>
      <c r="B30" s="3"/>
      <c r="C30" s="3"/>
      <c r="D30" s="3"/>
      <c r="E30" s="3" t="s">
        <v>25</v>
      </c>
      <c r="F30" s="3" t="str">
        <f t="shared" si="0"/>
        <v xml:space="preserve">33 </v>
      </c>
      <c r="G30" s="10">
        <v>42566438.150000036</v>
      </c>
      <c r="H30" s="25">
        <f t="shared" si="1"/>
        <v>0.22946233618597831</v>
      </c>
      <c r="I30" s="12">
        <f t="shared" si="2"/>
        <v>4.0641055610616067E-2</v>
      </c>
      <c r="J30" s="10">
        <v>1729944.9800000007</v>
      </c>
      <c r="K30" s="3"/>
    </row>
    <row r="31" spans="1:11" s="4" customFormat="1" x14ac:dyDescent="0.25">
      <c r="A31" s="5">
        <f t="shared" si="3"/>
        <v>16</v>
      </c>
      <c r="B31" s="3"/>
      <c r="C31" s="3"/>
      <c r="D31" s="3"/>
      <c r="E31" s="3" t="s">
        <v>42</v>
      </c>
      <c r="F31" s="3" t="str">
        <f t="shared" si="0"/>
        <v xml:space="preserve">37 </v>
      </c>
      <c r="G31" s="10">
        <v>45743.009999999995</v>
      </c>
      <c r="H31" s="25">
        <f t="shared" si="1"/>
        <v>2.4658624012163343E-4</v>
      </c>
      <c r="I31" s="12">
        <f t="shared" si="2"/>
        <v>4.523576389048295E-2</v>
      </c>
      <c r="J31" s="10">
        <v>2069.2200000000003</v>
      </c>
    </row>
    <row r="32" spans="1:11" s="4" customFormat="1" x14ac:dyDescent="0.25">
      <c r="A32" s="5">
        <f t="shared" si="3"/>
        <v>17</v>
      </c>
      <c r="B32" s="3"/>
      <c r="C32" s="3"/>
      <c r="D32" s="3"/>
      <c r="E32" s="3" t="s">
        <v>19</v>
      </c>
      <c r="F32" s="3" t="str">
        <f t="shared" si="0"/>
        <v xml:space="preserve">40 </v>
      </c>
      <c r="G32" s="10">
        <v>458987.97000000003</v>
      </c>
      <c r="H32" s="25">
        <f t="shared" si="1"/>
        <v>2.4742603904588066E-3</v>
      </c>
      <c r="I32" s="12">
        <f t="shared" si="2"/>
        <v>1.014166013980715E-3</v>
      </c>
      <c r="J32" s="10">
        <v>465.49</v>
      </c>
    </row>
    <row r="33" spans="1:10" s="4" customFormat="1" x14ac:dyDescent="0.25">
      <c r="A33" s="5">
        <f t="shared" si="3"/>
        <v>18</v>
      </c>
      <c r="B33" s="3"/>
      <c r="C33" s="3"/>
      <c r="D33" s="3"/>
      <c r="E33" s="3" t="s">
        <v>40</v>
      </c>
      <c r="F33" s="3" t="str">
        <f t="shared" si="0"/>
        <v xml:space="preserve">44 </v>
      </c>
      <c r="G33" s="10">
        <v>536669.20000000007</v>
      </c>
      <c r="H33" s="25">
        <f t="shared" si="1"/>
        <v>2.893015571495731E-3</v>
      </c>
      <c r="I33" s="12">
        <f t="shared" si="2"/>
        <v>4.1933857951974886E-2</v>
      </c>
      <c r="J33" s="10">
        <v>22504.610000000004</v>
      </c>
    </row>
    <row r="34" spans="1:10" s="4" customFormat="1" x14ac:dyDescent="0.25">
      <c r="A34" s="5">
        <f t="shared" si="3"/>
        <v>19</v>
      </c>
      <c r="B34" s="3"/>
      <c r="C34" s="3"/>
      <c r="D34" s="3"/>
      <c r="E34" s="3" t="s">
        <v>27</v>
      </c>
      <c r="F34" s="3" t="str">
        <f t="shared" si="0"/>
        <v xml:space="preserve">45 </v>
      </c>
      <c r="G34" s="10">
        <v>955909.7000000003</v>
      </c>
      <c r="H34" s="25">
        <f t="shared" si="1"/>
        <v>5.1530098001596018E-3</v>
      </c>
      <c r="I34" s="12">
        <f t="shared" si="2"/>
        <v>7.6244639007219978E-2</v>
      </c>
      <c r="J34" s="10">
        <v>72882.989999999976</v>
      </c>
    </row>
    <row r="35" spans="1:10" s="4" customFormat="1" x14ac:dyDescent="0.25">
      <c r="A35" s="5">
        <f t="shared" si="3"/>
        <v>20</v>
      </c>
      <c r="B35" s="3"/>
      <c r="C35" s="3"/>
      <c r="D35" s="3"/>
      <c r="E35" s="3" t="s">
        <v>32</v>
      </c>
      <c r="F35" s="3" t="str">
        <f t="shared" si="0"/>
        <v xml:space="preserve">46 </v>
      </c>
      <c r="G35" s="10">
        <v>16681992.079999991</v>
      </c>
      <c r="H35" s="25">
        <f t="shared" si="1"/>
        <v>8.9927394475047995E-2</v>
      </c>
      <c r="I35" s="12">
        <f t="shared" si="2"/>
        <v>4.1907231261555707E-3</v>
      </c>
      <c r="J35" s="10">
        <v>69909.61000000003</v>
      </c>
    </row>
    <row r="36" spans="1:10" s="4" customFormat="1" x14ac:dyDescent="0.25">
      <c r="A36" s="5">
        <f t="shared" si="3"/>
        <v>21</v>
      </c>
      <c r="B36" s="3"/>
      <c r="C36" s="3"/>
      <c r="D36" s="3"/>
      <c r="E36" s="3" t="s">
        <v>12</v>
      </c>
      <c r="F36" s="3" t="str">
        <f t="shared" si="0"/>
        <v xml:space="preserve">48 </v>
      </c>
      <c r="G36" s="10">
        <v>9274589.2799999956</v>
      </c>
      <c r="H36" s="25">
        <f t="shared" si="1"/>
        <v>4.9996405991376745E-2</v>
      </c>
      <c r="I36" s="12">
        <f t="shared" si="2"/>
        <v>7.5813346421309186E-2</v>
      </c>
      <c r="J36" s="10">
        <v>703137.65000000014</v>
      </c>
    </row>
    <row r="37" spans="1:10" s="4" customFormat="1" x14ac:dyDescent="0.25">
      <c r="A37" s="5">
        <f t="shared" si="3"/>
        <v>22</v>
      </c>
      <c r="B37" s="3"/>
      <c r="C37" s="3"/>
      <c r="D37" s="3"/>
      <c r="E37" s="3" t="s">
        <v>13</v>
      </c>
      <c r="F37" s="3" t="str">
        <f t="shared" si="0"/>
        <v xml:space="preserve">49 </v>
      </c>
      <c r="G37" s="10">
        <v>1359643.9499999997</v>
      </c>
      <c r="H37" s="25">
        <f t="shared" si="1"/>
        <v>7.3294146916572855E-3</v>
      </c>
      <c r="I37" s="12">
        <f t="shared" si="2"/>
        <v>4.926170561050193E-2</v>
      </c>
      <c r="J37" s="10">
        <v>66978.37999999999</v>
      </c>
    </row>
    <row r="38" spans="1:10" s="4" customFormat="1" x14ac:dyDescent="0.25">
      <c r="A38" s="5">
        <f t="shared" si="3"/>
        <v>23</v>
      </c>
      <c r="B38" s="3"/>
      <c r="C38" s="3"/>
      <c r="D38" s="3"/>
      <c r="E38" s="3" t="s">
        <v>20</v>
      </c>
      <c r="F38" s="3" t="str">
        <f t="shared" si="0"/>
        <v xml:space="preserve">51 </v>
      </c>
      <c r="G38" s="10">
        <v>4130197.040000001</v>
      </c>
      <c r="H38" s="25">
        <f t="shared" si="1"/>
        <v>2.2264598657917349E-2</v>
      </c>
      <c r="I38" s="12">
        <f t="shared" si="2"/>
        <v>8.2225391842322346E-2</v>
      </c>
      <c r="J38" s="10">
        <v>339607.07</v>
      </c>
    </row>
    <row r="39" spans="1:10" s="4" customFormat="1" x14ac:dyDescent="0.25">
      <c r="A39" s="5">
        <f t="shared" si="3"/>
        <v>24</v>
      </c>
      <c r="B39" s="3"/>
      <c r="C39" s="3"/>
      <c r="D39" s="3"/>
      <c r="E39" s="3" t="s">
        <v>14</v>
      </c>
      <c r="F39" s="3" t="str">
        <f t="shared" si="0"/>
        <v xml:space="preserve">52 </v>
      </c>
      <c r="G39" s="10">
        <v>486673.63</v>
      </c>
      <c r="H39" s="25">
        <f t="shared" si="1"/>
        <v>2.6235051123231069E-3</v>
      </c>
      <c r="I39" s="12">
        <f t="shared" si="2"/>
        <v>0.11398702658288677</v>
      </c>
      <c r="J39" s="10">
        <v>55474.48</v>
      </c>
    </row>
    <row r="40" spans="1:10" s="4" customFormat="1" x14ac:dyDescent="0.25">
      <c r="A40" s="5">
        <f t="shared" si="3"/>
        <v>25</v>
      </c>
      <c r="B40" s="3"/>
      <c r="C40" s="3"/>
      <c r="D40" s="3"/>
      <c r="E40" s="3" t="s">
        <v>45</v>
      </c>
      <c r="F40" s="3" t="str">
        <f t="shared" si="0"/>
        <v xml:space="preserve">53 </v>
      </c>
      <c r="G40" s="10">
        <v>0</v>
      </c>
      <c r="H40" s="25">
        <f t="shared" si="1"/>
        <v>0</v>
      </c>
      <c r="I40" s="12" t="str">
        <f t="shared" si="2"/>
        <v>n/a</v>
      </c>
      <c r="J40" s="10">
        <v>0</v>
      </c>
    </row>
    <row r="41" spans="1:10" s="4" customFormat="1" x14ac:dyDescent="0.25">
      <c r="A41" s="5">
        <f t="shared" si="3"/>
        <v>26</v>
      </c>
      <c r="B41" s="3"/>
      <c r="C41" s="3"/>
      <c r="D41" s="3"/>
      <c r="E41" s="3" t="s">
        <v>21</v>
      </c>
      <c r="F41" s="3" t="str">
        <f t="shared" si="0"/>
        <v xml:space="preserve">55 </v>
      </c>
      <c r="G41" s="10">
        <v>0</v>
      </c>
      <c r="H41" s="25">
        <f t="shared" si="1"/>
        <v>0</v>
      </c>
      <c r="I41" s="12" t="str">
        <f t="shared" si="2"/>
        <v>n/a</v>
      </c>
      <c r="J41" s="10">
        <v>0</v>
      </c>
    </row>
    <row r="42" spans="1:10" s="4" customFormat="1" x14ac:dyDescent="0.25">
      <c r="A42" s="5">
        <f t="shared" si="3"/>
        <v>27</v>
      </c>
      <c r="B42" s="3"/>
      <c r="C42" s="3"/>
      <c r="D42" s="3"/>
      <c r="E42" s="3" t="s">
        <v>22</v>
      </c>
      <c r="F42" s="3" t="str">
        <f t="shared" si="0"/>
        <v xml:space="preserve">57 </v>
      </c>
      <c r="G42" s="10">
        <v>312268.02999999997</v>
      </c>
      <c r="H42" s="25">
        <f t="shared" si="1"/>
        <v>1.6833391468530259E-3</v>
      </c>
      <c r="I42" s="12">
        <f t="shared" si="2"/>
        <v>9.655919627763368E-2</v>
      </c>
      <c r="J42" s="10">
        <v>30152.35</v>
      </c>
    </row>
    <row r="43" spans="1:10" s="4" customFormat="1" x14ac:dyDescent="0.25">
      <c r="A43" s="5">
        <f t="shared" si="3"/>
        <v>28</v>
      </c>
      <c r="B43" s="3"/>
      <c r="C43" s="3"/>
      <c r="D43" s="3"/>
      <c r="E43" s="3" t="s">
        <v>15</v>
      </c>
      <c r="F43" s="3" t="str">
        <f t="shared" si="0"/>
        <v xml:space="preserve">58 </v>
      </c>
      <c r="G43" s="10">
        <v>29716605.959999971</v>
      </c>
      <c r="H43" s="25">
        <f>H52-SUM(H16:H42,H44:H51)</f>
        <v>0.16019291543893843</v>
      </c>
      <c r="I43" s="12">
        <f t="shared" si="2"/>
        <v>4.3428148952714421E-2</v>
      </c>
      <c r="J43" s="10">
        <v>1290537.19</v>
      </c>
    </row>
    <row r="44" spans="1:10" s="4" customFormat="1" x14ac:dyDescent="0.25">
      <c r="A44" s="5">
        <f t="shared" si="3"/>
        <v>29</v>
      </c>
      <c r="B44" s="3"/>
      <c r="C44" s="3"/>
      <c r="D44" s="3"/>
      <c r="E44" s="3" t="s">
        <v>26</v>
      </c>
      <c r="F44" s="3" t="str">
        <f t="shared" si="0"/>
        <v xml:space="preserve">60 </v>
      </c>
      <c r="G44" s="10">
        <v>16764664.919999998</v>
      </c>
      <c r="H44" s="25">
        <f t="shared" ref="H44:H51" si="4">+G44/$G$52</f>
        <v>9.0373057862214237E-2</v>
      </c>
      <c r="I44" s="12">
        <f t="shared" si="2"/>
        <v>4.9181440484168039E-2</v>
      </c>
      <c r="J44" s="10">
        <v>824510.36999999965</v>
      </c>
    </row>
    <row r="45" spans="1:10" s="4" customFormat="1" x14ac:dyDescent="0.25">
      <c r="A45" s="5">
        <f t="shared" si="3"/>
        <v>30</v>
      </c>
      <c r="B45" s="3"/>
      <c r="C45" s="3"/>
      <c r="D45" s="3"/>
      <c r="E45" s="3" t="s">
        <v>23</v>
      </c>
      <c r="F45" s="3" t="str">
        <f t="shared" si="0"/>
        <v xml:space="preserve">61 </v>
      </c>
      <c r="G45" s="10">
        <v>2206796.2899999991</v>
      </c>
      <c r="H45" s="25">
        <f t="shared" si="4"/>
        <v>1.1896147627046615E-2</v>
      </c>
      <c r="I45" s="12">
        <f t="shared" si="2"/>
        <v>4.857000643226568E-2</v>
      </c>
      <c r="J45" s="10">
        <v>107184.11</v>
      </c>
    </row>
    <row r="46" spans="1:10" s="4" customFormat="1" x14ac:dyDescent="0.25">
      <c r="A46" s="5">
        <f t="shared" si="3"/>
        <v>31</v>
      </c>
      <c r="B46" s="3"/>
      <c r="C46" s="3"/>
      <c r="D46" s="3"/>
      <c r="E46" s="3" t="s">
        <v>37</v>
      </c>
      <c r="F46" s="3" t="str">
        <f t="shared" si="0"/>
        <v xml:space="preserve">63 </v>
      </c>
      <c r="G46" s="10">
        <v>16311387.83</v>
      </c>
      <c r="H46" s="25">
        <f t="shared" si="4"/>
        <v>8.7929583037178127E-2</v>
      </c>
      <c r="I46" s="12">
        <f t="shared" si="2"/>
        <v>5.5999948595422483E-2</v>
      </c>
      <c r="J46" s="10">
        <v>913436.87999999989</v>
      </c>
    </row>
    <row r="47" spans="1:10" s="4" customFormat="1" x14ac:dyDescent="0.25">
      <c r="A47" s="5">
        <f t="shared" si="3"/>
        <v>32</v>
      </c>
      <c r="B47" s="3"/>
      <c r="C47" s="3"/>
      <c r="D47" s="3"/>
      <c r="E47" s="3" t="s">
        <v>16</v>
      </c>
      <c r="F47" s="3" t="str">
        <f t="shared" si="0"/>
        <v xml:space="preserve">64 </v>
      </c>
      <c r="G47" s="10">
        <v>3175551.4799999981</v>
      </c>
      <c r="H47" s="25">
        <f t="shared" si="4"/>
        <v>1.7118403440566941E-2</v>
      </c>
      <c r="I47" s="12">
        <f t="shared" si="2"/>
        <v>5.8054851625330944E-2</v>
      </c>
      <c r="J47" s="10">
        <v>184356.16999999998</v>
      </c>
    </row>
    <row r="48" spans="1:10" s="4" customFormat="1" x14ac:dyDescent="0.25">
      <c r="A48" s="5">
        <f t="shared" si="3"/>
        <v>33</v>
      </c>
      <c r="B48" s="3"/>
      <c r="C48" s="3"/>
      <c r="D48" s="3"/>
      <c r="E48" s="3" t="s">
        <v>46</v>
      </c>
      <c r="F48" s="3" t="str">
        <f t="shared" si="0"/>
        <v xml:space="preserve">65 </v>
      </c>
      <c r="G48" s="10">
        <v>0</v>
      </c>
      <c r="H48" s="25">
        <f t="shared" si="4"/>
        <v>0</v>
      </c>
      <c r="I48" s="12" t="str">
        <f t="shared" si="2"/>
        <v>n/a</v>
      </c>
      <c r="J48" s="10">
        <v>0</v>
      </c>
    </row>
    <row r="49" spans="1:10" s="4" customFormat="1" x14ac:dyDescent="0.25">
      <c r="A49" s="5">
        <f t="shared" si="3"/>
        <v>34</v>
      </c>
      <c r="B49" s="3"/>
      <c r="C49" s="3"/>
      <c r="D49" s="3"/>
      <c r="E49" s="3" t="s">
        <v>38</v>
      </c>
      <c r="F49" s="3" t="str">
        <f t="shared" si="0"/>
        <v xml:space="preserve">67 </v>
      </c>
      <c r="G49" s="10">
        <v>16662.04</v>
      </c>
      <c r="H49" s="25">
        <f t="shared" si="4"/>
        <v>8.9819839060793367E-5</v>
      </c>
      <c r="I49" s="12">
        <f t="shared" si="2"/>
        <v>3.68160201271873E-2</v>
      </c>
      <c r="J49" s="10">
        <v>613.42999999999995</v>
      </c>
    </row>
    <row r="50" spans="1:10" s="4" customFormat="1" x14ac:dyDescent="0.25">
      <c r="A50" s="5">
        <f t="shared" si="3"/>
        <v>35</v>
      </c>
      <c r="B50" s="3"/>
      <c r="C50" s="3"/>
      <c r="D50" s="3"/>
      <c r="E50" s="3" t="s">
        <v>39</v>
      </c>
      <c r="F50" s="3" t="str">
        <f t="shared" si="0"/>
        <v xml:space="preserve">70 </v>
      </c>
      <c r="G50" s="10">
        <v>33660.71</v>
      </c>
      <c r="H50" s="25">
        <f t="shared" si="4"/>
        <v>1.8145434501849939E-4</v>
      </c>
      <c r="I50" s="12">
        <f t="shared" si="2"/>
        <v>3.0327940200904853E-2</v>
      </c>
      <c r="J50" s="10">
        <v>1020.86</v>
      </c>
    </row>
    <row r="51" spans="1:10" s="4" customFormat="1" x14ac:dyDescent="0.25">
      <c r="A51" s="5">
        <f t="shared" si="3"/>
        <v>36</v>
      </c>
      <c r="B51" s="3"/>
      <c r="C51" s="3"/>
      <c r="D51" s="3"/>
      <c r="E51" s="3" t="s">
        <v>44</v>
      </c>
      <c r="F51" s="3" t="str">
        <f t="shared" si="0"/>
        <v xml:space="preserve">77 </v>
      </c>
      <c r="G51" s="13">
        <v>15792.84</v>
      </c>
      <c r="H51" s="26">
        <f t="shared" si="4"/>
        <v>8.513425409570856E-5</v>
      </c>
      <c r="I51" s="14" t="str">
        <f t="shared" si="2"/>
        <v>n/a</v>
      </c>
      <c r="J51" s="13">
        <v>0</v>
      </c>
    </row>
    <row r="52" spans="1:10" s="4" customFormat="1" x14ac:dyDescent="0.25">
      <c r="A52" s="5">
        <f t="shared" si="3"/>
        <v>37</v>
      </c>
      <c r="B52" s="3"/>
      <c r="C52" s="3"/>
      <c r="D52" s="20"/>
      <c r="E52" s="3"/>
      <c r="F52" s="3" t="str">
        <f>LEFT(E52,3)</f>
        <v/>
      </c>
      <c r="G52" s="15">
        <f>SUM(G16:G51)</f>
        <v>185505119.73999998</v>
      </c>
      <c r="H52" s="27">
        <v>1</v>
      </c>
      <c r="I52" s="23">
        <f>+J52/G52</f>
        <v>4.1812262329315703E-2</v>
      </c>
      <c r="J52" s="16">
        <f>SUM(J16:J51)</f>
        <v>7756388.7299999995</v>
      </c>
    </row>
    <row r="53" spans="1:10" s="4" customFormat="1" x14ac:dyDescent="0.25">
      <c r="A53" s="5">
        <f t="shared" si="3"/>
        <v>38</v>
      </c>
      <c r="B53" s="3"/>
      <c r="C53" s="3"/>
      <c r="D53" s="3"/>
      <c r="E53" s="3"/>
      <c r="F53" s="3" t="str">
        <f>LEFT(E53,3)</f>
        <v/>
      </c>
      <c r="G53" s="3"/>
      <c r="H53" s="28"/>
      <c r="I53" s="28"/>
    </row>
    <row r="54" spans="1:10" s="4" customFormat="1" x14ac:dyDescent="0.25">
      <c r="A54" s="5">
        <f t="shared" si="3"/>
        <v>39</v>
      </c>
      <c r="B54" s="3"/>
      <c r="C54" s="20"/>
      <c r="D54" s="3"/>
      <c r="E54" s="3" t="s">
        <v>10</v>
      </c>
      <c r="F54" s="3" t="str">
        <f t="shared" ref="F54" si="5">LEFT(E54,3)</f>
        <v xml:space="preserve">39 </v>
      </c>
      <c r="G54" s="21"/>
      <c r="H54" s="22"/>
      <c r="I54" s="23"/>
      <c r="J54" s="21">
        <v>753913.61000000022</v>
      </c>
    </row>
    <row r="55" spans="1:10" s="4" customFormat="1" x14ac:dyDescent="0.25">
      <c r="A55" s="5">
        <f t="shared" si="3"/>
        <v>40</v>
      </c>
      <c r="B55" s="3"/>
      <c r="C55" s="3"/>
      <c r="D55" s="3"/>
      <c r="J55" s="24"/>
    </row>
    <row r="56" spans="1:10" s="4" customFormat="1" x14ac:dyDescent="0.25">
      <c r="A56" s="5">
        <f t="shared" si="3"/>
        <v>41</v>
      </c>
      <c r="B56" s="3"/>
      <c r="C56" s="3"/>
      <c r="D56" s="3"/>
      <c r="I56" s="17" t="str">
        <f>"KYP $ Share of AEPSC "&amp;B14&amp;":"</f>
        <v>KYP $ Share of AEPSC Total Outside Services:</v>
      </c>
      <c r="J56" s="16">
        <f>+J52+J54</f>
        <v>8510302.3399999999</v>
      </c>
    </row>
    <row r="57" spans="1:10" s="4" customFormat="1" x14ac:dyDescent="0.25">
      <c r="A57" s="5">
        <f t="shared" si="3"/>
        <v>42</v>
      </c>
      <c r="B57" s="3"/>
      <c r="C57" s="3"/>
      <c r="D57" s="3"/>
      <c r="E57" s="3"/>
      <c r="F57" s="3"/>
      <c r="G57" s="3"/>
      <c r="I57" s="17" t="str">
        <f>"KYP % Share of AEPSC "&amp;B14&amp;":"</f>
        <v>KYP % Share of AEPSC Total Outside Services:</v>
      </c>
      <c r="J57" s="23">
        <f>+J56/B15</f>
        <v>3.8746061442231729E-2</v>
      </c>
    </row>
    <row r="58" spans="1:10" s="4" customFormat="1" x14ac:dyDescent="0.25">
      <c r="A58" s="5"/>
    </row>
    <row r="59" spans="1:10" s="4" customFormat="1" x14ac:dyDescent="0.25">
      <c r="A59" s="5"/>
      <c r="B59" s="3"/>
      <c r="C59" s="3"/>
      <c r="D59" s="3"/>
      <c r="E59" s="3"/>
      <c r="F59" s="3"/>
      <c r="G59" s="3"/>
    </row>
    <row r="60" spans="1:10" s="4" customFormat="1" x14ac:dyDescent="0.25">
      <c r="A60" s="5"/>
      <c r="B60" s="3"/>
      <c r="C60" s="3"/>
      <c r="D60" s="3"/>
      <c r="E60" s="3"/>
      <c r="F60" s="3"/>
      <c r="G60" s="3"/>
      <c r="I60" s="17"/>
      <c r="J60" s="11"/>
    </row>
    <row r="61" spans="1:10" s="4" customFormat="1" x14ac:dyDescent="0.25">
      <c r="A61" s="5"/>
      <c r="B61" s="3"/>
      <c r="C61" s="3"/>
      <c r="D61" s="3"/>
      <c r="E61" s="3"/>
      <c r="F61" s="3"/>
      <c r="G61" s="3"/>
      <c r="I61" s="17"/>
      <c r="J61" s="11"/>
    </row>
    <row r="62" spans="1:10" s="4" customFormat="1" x14ac:dyDescent="0.25">
      <c r="A62" s="5"/>
      <c r="B62" s="3"/>
      <c r="C62" s="3"/>
      <c r="D62" s="3"/>
      <c r="E62" s="3"/>
      <c r="F62" s="3"/>
      <c r="G62" s="3"/>
      <c r="I62" s="17"/>
      <c r="J62" s="11"/>
    </row>
    <row r="63" spans="1:10" s="4" customFormat="1" x14ac:dyDescent="0.25">
      <c r="A63" s="5"/>
      <c r="B63" s="3"/>
      <c r="C63" s="3"/>
      <c r="D63" s="3"/>
      <c r="E63" s="3"/>
      <c r="F63" s="3"/>
      <c r="G63" s="3"/>
    </row>
    <row r="64" spans="1:10" s="4" customFormat="1" x14ac:dyDescent="0.25">
      <c r="A64" s="5"/>
      <c r="B64" s="3"/>
      <c r="C64" s="3"/>
      <c r="D64" s="3"/>
      <c r="E64" s="3"/>
      <c r="F64" s="3"/>
      <c r="G64" s="3"/>
    </row>
    <row r="65" spans="1:7" s="4" customFormat="1" x14ac:dyDescent="0.25">
      <c r="A65" s="5"/>
      <c r="B65" s="3"/>
      <c r="C65" s="3"/>
      <c r="D65" s="3"/>
      <c r="E65" s="3"/>
      <c r="F65" s="3"/>
      <c r="G65" s="3"/>
    </row>
    <row r="66" spans="1:7" s="4" customFormat="1" x14ac:dyDescent="0.25">
      <c r="A66" s="5"/>
      <c r="B66" s="3"/>
      <c r="C66" s="3"/>
      <c r="D66" s="3"/>
      <c r="E66" s="3"/>
      <c r="F66" s="3"/>
      <c r="G66" s="3"/>
    </row>
    <row r="67" spans="1:7" s="4" customFormat="1" x14ac:dyDescent="0.25">
      <c r="A67" s="5"/>
      <c r="B67" s="3"/>
      <c r="C67" s="3"/>
      <c r="D67" s="3"/>
      <c r="E67" s="3"/>
      <c r="F67" s="3"/>
      <c r="G67" s="3"/>
    </row>
    <row r="68" spans="1:7" s="4" customFormat="1" x14ac:dyDescent="0.25">
      <c r="A68" s="5"/>
      <c r="B68" s="3"/>
      <c r="C68" s="3"/>
      <c r="D68" s="3"/>
      <c r="E68" s="3"/>
      <c r="F68" s="3"/>
      <c r="G68" s="3"/>
    </row>
    <row r="69" spans="1:7" s="4" customFormat="1" x14ac:dyDescent="0.25">
      <c r="A69" s="5"/>
      <c r="B69" s="3"/>
      <c r="C69" s="3"/>
      <c r="D69" s="3"/>
      <c r="E69" s="3"/>
      <c r="F69" s="3"/>
      <c r="G69" s="3"/>
    </row>
    <row r="70" spans="1:7" s="4" customFormat="1" x14ac:dyDescent="0.25">
      <c r="A70" s="5"/>
      <c r="B70" s="3"/>
      <c r="C70" s="3"/>
      <c r="D70" s="3"/>
      <c r="E70" s="3"/>
      <c r="F70" s="3"/>
      <c r="G70" s="3"/>
    </row>
    <row r="71" spans="1:7" s="4" customFormat="1" x14ac:dyDescent="0.25">
      <c r="A71" s="5"/>
      <c r="B71" s="3"/>
      <c r="C71" s="3"/>
      <c r="D71" s="3"/>
      <c r="E71" s="3"/>
      <c r="F71" s="3"/>
      <c r="G71" s="3"/>
    </row>
    <row r="72" spans="1:7" s="4" customFormat="1" x14ac:dyDescent="0.25">
      <c r="A72" s="3"/>
      <c r="B72" s="3"/>
      <c r="C72" s="3"/>
      <c r="D72" s="3"/>
      <c r="E72" s="3"/>
      <c r="F72" s="3"/>
      <c r="G72" s="3"/>
    </row>
    <row r="73" spans="1:7" s="4" customFormat="1" x14ac:dyDescent="0.25">
      <c r="A73" s="3"/>
      <c r="B73" s="3"/>
      <c r="C73" s="3"/>
      <c r="D73" s="3"/>
      <c r="E73" s="3"/>
      <c r="F73" s="3"/>
      <c r="G73" s="3"/>
    </row>
    <row r="74" spans="1:7" s="4" customFormat="1" x14ac:dyDescent="0.25">
      <c r="A74" s="3"/>
      <c r="B74" s="3"/>
      <c r="C74" s="3"/>
      <c r="D74" s="3"/>
      <c r="E74" s="3"/>
      <c r="F74" s="3"/>
      <c r="G74" s="3"/>
    </row>
    <row r="75" spans="1:7" s="4" customFormat="1" x14ac:dyDescent="0.25">
      <c r="A75" s="3"/>
      <c r="B75" s="3"/>
      <c r="C75" s="3"/>
      <c r="D75" s="3"/>
      <c r="E75" s="3"/>
      <c r="F75" s="3"/>
      <c r="G75" s="3"/>
    </row>
    <row r="76" spans="1:7" s="4" customFormat="1" x14ac:dyDescent="0.25">
      <c r="A76" s="3"/>
      <c r="B76" s="3"/>
      <c r="C76" s="3"/>
      <c r="D76" s="3"/>
      <c r="E76" s="3"/>
      <c r="F76" s="3"/>
      <c r="G76" s="3"/>
    </row>
    <row r="77" spans="1:7" s="4" customFormat="1" x14ac:dyDescent="0.25">
      <c r="A77" s="3"/>
      <c r="B77" s="3"/>
      <c r="C77" s="3"/>
      <c r="D77" s="3"/>
      <c r="E77" s="3"/>
      <c r="F77" s="3"/>
      <c r="G77" s="3"/>
    </row>
    <row r="78" spans="1:7" s="4" customFormat="1" x14ac:dyDescent="0.25">
      <c r="A78" s="3"/>
      <c r="B78" s="3"/>
      <c r="C78" s="3"/>
      <c r="D78" s="3"/>
      <c r="E78" s="3"/>
      <c r="F78" s="3"/>
      <c r="G78" s="3"/>
    </row>
    <row r="79" spans="1:7" s="4" customFormat="1" x14ac:dyDescent="0.25">
      <c r="A79" s="3"/>
      <c r="B79" s="3"/>
      <c r="C79" s="3"/>
      <c r="D79" s="3"/>
      <c r="E79" s="3"/>
      <c r="F79" s="3"/>
      <c r="G79" s="3"/>
    </row>
    <row r="80" spans="1:7" s="4" customFormat="1" x14ac:dyDescent="0.25">
      <c r="A80" s="3"/>
      <c r="B80" s="3"/>
      <c r="C80" s="3"/>
      <c r="D80" s="3"/>
      <c r="E80" s="3"/>
      <c r="F80" s="3"/>
      <c r="G80" s="3"/>
    </row>
    <row r="81" spans="1:7" s="4" customFormat="1" x14ac:dyDescent="0.25">
      <c r="A81" s="3"/>
      <c r="B81" s="3"/>
      <c r="C81" s="3"/>
      <c r="D81" s="3"/>
      <c r="E81" s="3"/>
      <c r="F81" s="3"/>
      <c r="G81" s="3"/>
    </row>
    <row r="82" spans="1:7" s="4" customFormat="1" x14ac:dyDescent="0.25">
      <c r="A82" s="3"/>
      <c r="B82" s="3"/>
      <c r="C82" s="3"/>
      <c r="D82" s="3"/>
      <c r="E82" s="3"/>
      <c r="F82" s="3"/>
      <c r="G82" s="3"/>
    </row>
    <row r="83" spans="1:7" s="4" customFormat="1" x14ac:dyDescent="0.25">
      <c r="A83" s="3"/>
      <c r="B83" s="3"/>
      <c r="C83" s="3"/>
      <c r="D83" s="3"/>
      <c r="E83" s="3"/>
      <c r="F83" s="3"/>
      <c r="G83" s="3"/>
    </row>
    <row r="84" spans="1:7" s="4" customFormat="1" x14ac:dyDescent="0.25">
      <c r="A84" s="3"/>
      <c r="B84" s="3"/>
      <c r="C84" s="3"/>
      <c r="D84" s="3"/>
      <c r="E84" s="3"/>
      <c r="F84" s="3"/>
      <c r="G84" s="3"/>
    </row>
    <row r="85" spans="1:7" s="4" customFormat="1" x14ac:dyDescent="0.25">
      <c r="A85" s="3"/>
      <c r="B85" s="3"/>
      <c r="C85" s="3"/>
      <c r="D85" s="3"/>
      <c r="E85" s="3"/>
      <c r="F85" s="3"/>
      <c r="G85" s="3"/>
    </row>
    <row r="86" spans="1:7" s="4" customFormat="1" x14ac:dyDescent="0.25">
      <c r="A86" s="3"/>
      <c r="B86" s="3"/>
      <c r="C86" s="3"/>
      <c r="D86" s="3"/>
      <c r="E86" s="3"/>
      <c r="F86" s="3"/>
      <c r="G86" s="3"/>
    </row>
    <row r="87" spans="1:7" s="4" customFormat="1" x14ac:dyDescent="0.25">
      <c r="A87" s="3"/>
      <c r="B87" s="3"/>
      <c r="C87" s="3"/>
      <c r="D87" s="3"/>
      <c r="E87" s="3"/>
      <c r="F87" s="3"/>
      <c r="G87" s="3"/>
    </row>
    <row r="88" spans="1:7" s="4" customFormat="1" x14ac:dyDescent="0.25">
      <c r="A88" s="3"/>
      <c r="B88" s="3"/>
      <c r="C88" s="3"/>
      <c r="D88" s="3"/>
      <c r="E88" s="3"/>
      <c r="F88" s="3"/>
      <c r="G88" s="3"/>
    </row>
  </sheetData>
  <pageMargins left="0.7" right="0.7" top="0.75" bottom="0.75" header="0.3" footer="0.3"/>
  <pageSetup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8"/>
  <sheetViews>
    <sheetView zoomScale="75" zoomScaleNormal="75" workbookViewId="0">
      <selection activeCell="C47" sqref="C47"/>
    </sheetView>
  </sheetViews>
  <sheetFormatPr defaultRowHeight="15.75" x14ac:dyDescent="0.25"/>
  <cols>
    <col min="1" max="1" width="5.42578125" style="3" customWidth="1"/>
    <col min="2" max="4" width="19.28515625" style="3" bestFit="1" customWidth="1"/>
    <col min="5" max="5" width="41.28515625" style="3" bestFit="1" customWidth="1"/>
    <col min="6" max="6" width="5.28515625" style="3" bestFit="1" customWidth="1"/>
    <col min="7" max="7" width="19.28515625" style="3" bestFit="1" customWidth="1"/>
    <col min="8" max="8" width="19.7109375" style="3" customWidth="1"/>
    <col min="9" max="9" width="29.7109375" style="3" customWidth="1"/>
    <col min="10" max="10" width="18.5703125" style="3" customWidth="1"/>
    <col min="11" max="11" width="4" style="3" customWidth="1"/>
    <col min="12" max="12" width="17.5703125" style="4" bestFit="1" customWidth="1"/>
    <col min="13" max="16384" width="9.140625" style="3"/>
  </cols>
  <sheetData>
    <row r="1" spans="1:10" x14ac:dyDescent="0.25">
      <c r="J1" s="1"/>
    </row>
    <row r="2" spans="1:10" x14ac:dyDescent="0.25">
      <c r="J2" s="2" t="s">
        <v>64</v>
      </c>
    </row>
    <row r="3" spans="1:10" x14ac:dyDescent="0.25">
      <c r="J3" s="2" t="s">
        <v>65</v>
      </c>
    </row>
    <row r="4" spans="1:10" x14ac:dyDescent="0.25">
      <c r="J4" s="2" t="s">
        <v>66</v>
      </c>
    </row>
    <row r="5" spans="1:10" x14ac:dyDescent="0.25">
      <c r="J5" s="2" t="s">
        <v>68</v>
      </c>
    </row>
    <row r="6" spans="1:10" x14ac:dyDescent="0.25">
      <c r="J6" s="2" t="s">
        <v>71</v>
      </c>
    </row>
    <row r="7" spans="1:10" x14ac:dyDescent="0.25">
      <c r="J7" s="2" t="s">
        <v>85</v>
      </c>
    </row>
    <row r="8" spans="1:10" x14ac:dyDescent="0.25">
      <c r="A8" s="6" t="s">
        <v>86</v>
      </c>
    </row>
    <row r="10" spans="1:10" x14ac:dyDescent="0.25">
      <c r="A10" s="6" t="s">
        <v>2</v>
      </c>
    </row>
    <row r="12" spans="1:10" x14ac:dyDescent="0.25">
      <c r="A12" s="18" t="s">
        <v>47</v>
      </c>
      <c r="B12" s="18" t="s">
        <v>48</v>
      </c>
      <c r="C12" s="18" t="s">
        <v>49</v>
      </c>
      <c r="D12" s="18" t="s">
        <v>50</v>
      </c>
      <c r="E12" s="18" t="s">
        <v>51</v>
      </c>
      <c r="F12" s="18" t="s">
        <v>52</v>
      </c>
      <c r="G12" s="18" t="s">
        <v>62</v>
      </c>
      <c r="H12" s="18" t="s">
        <v>53</v>
      </c>
      <c r="I12" s="18" t="s">
        <v>54</v>
      </c>
      <c r="J12" s="18" t="s">
        <v>55</v>
      </c>
    </row>
    <row r="13" spans="1:10" x14ac:dyDescent="0.25">
      <c r="E13" s="19" t="s">
        <v>57</v>
      </c>
      <c r="J13" s="29" t="s">
        <v>82</v>
      </c>
    </row>
    <row r="14" spans="1:10" ht="47.25" x14ac:dyDescent="0.25">
      <c r="A14" s="7"/>
      <c r="B14" s="7" t="str">
        <f>"Total "&amp;A10</f>
        <v>Total Incentives</v>
      </c>
      <c r="C14" s="8" t="s">
        <v>56</v>
      </c>
      <c r="D14" s="8" t="s">
        <v>80</v>
      </c>
      <c r="E14" s="9" t="s">
        <v>58</v>
      </c>
      <c r="F14" s="9" t="s">
        <v>59</v>
      </c>
      <c r="G14" s="18" t="s">
        <v>63</v>
      </c>
      <c r="H14" s="8" t="s">
        <v>60</v>
      </c>
      <c r="I14" s="8" t="s">
        <v>61</v>
      </c>
      <c r="J14" s="8" t="s">
        <v>81</v>
      </c>
    </row>
    <row r="15" spans="1:10" x14ac:dyDescent="0.25">
      <c r="B15" s="16">
        <v>175346224.29999998</v>
      </c>
      <c r="C15" s="16">
        <v>68925481.799999967</v>
      </c>
      <c r="D15" s="15">
        <f>+B15-C15</f>
        <v>106420742.50000001</v>
      </c>
    </row>
    <row r="16" spans="1:10" x14ac:dyDescent="0.25">
      <c r="A16" s="5">
        <v>1</v>
      </c>
      <c r="E16" s="3" t="s">
        <v>33</v>
      </c>
      <c r="F16" s="3" t="str">
        <f t="shared" ref="F16:F51" si="0">LEFT(E16,3)</f>
        <v xml:space="preserve">05 </v>
      </c>
      <c r="G16" s="10">
        <v>376406.37</v>
      </c>
      <c r="H16" s="25">
        <f t="shared" ref="H16:H42" si="1">+G16/$G$52</f>
        <v>3.5369643281712689E-3</v>
      </c>
      <c r="I16" s="12">
        <f>IF(OR(G16=0,J16=0),"n/a",+J16/G16)</f>
        <v>4.5430527650209544E-2</v>
      </c>
      <c r="J16" s="10">
        <v>17100.340000000004</v>
      </c>
    </row>
    <row r="17" spans="1:11" s="4" customFormat="1" x14ac:dyDescent="0.25">
      <c r="A17" s="5">
        <v>2</v>
      </c>
      <c r="B17" s="3"/>
      <c r="C17" s="3"/>
      <c r="D17" s="3"/>
      <c r="E17" s="3" t="s">
        <v>43</v>
      </c>
      <c r="F17" s="3" t="str">
        <f t="shared" si="0"/>
        <v xml:space="preserve">06 </v>
      </c>
      <c r="G17" s="10">
        <v>68015.349999999991</v>
      </c>
      <c r="H17" s="25">
        <f t="shared" si="1"/>
        <v>6.3911741641907839E-4</v>
      </c>
      <c r="I17" s="12">
        <f t="shared" ref="I17:I51" si="2">IF(OR(G17=0,J17=0),"n/a",+J17/G17)</f>
        <v>4.317054900107109E-2</v>
      </c>
      <c r="J17" s="10">
        <v>2936.26</v>
      </c>
      <c r="K17" s="3"/>
    </row>
    <row r="18" spans="1:11" s="4" customFormat="1" x14ac:dyDescent="0.25">
      <c r="A18" s="5">
        <v>3</v>
      </c>
      <c r="B18" s="3"/>
      <c r="C18" s="3"/>
      <c r="D18" s="3"/>
      <c r="E18" s="3" t="s">
        <v>28</v>
      </c>
      <c r="F18" s="3" t="str">
        <f t="shared" si="0"/>
        <v xml:space="preserve">08 </v>
      </c>
      <c r="G18" s="10">
        <v>7091738.4999999898</v>
      </c>
      <c r="H18" s="25">
        <f t="shared" si="1"/>
        <v>6.6638686532374009E-2</v>
      </c>
      <c r="I18" s="12">
        <f t="shared" si="2"/>
        <v>3.4100088433886892E-2</v>
      </c>
      <c r="J18" s="10">
        <v>241828.91000000003</v>
      </c>
      <c r="K18" s="3"/>
    </row>
    <row r="19" spans="1:11" s="4" customFormat="1" x14ac:dyDescent="0.25">
      <c r="A19" s="5">
        <v>4</v>
      </c>
      <c r="B19" s="3"/>
      <c r="C19" s="3"/>
      <c r="D19" s="3"/>
      <c r="E19" s="3" t="s">
        <v>17</v>
      </c>
      <c r="F19" s="3" t="str">
        <f t="shared" si="0"/>
        <v xml:space="preserve">09 </v>
      </c>
      <c r="G19" s="10">
        <v>7092492.290000001</v>
      </c>
      <c r="H19" s="25">
        <f t="shared" si="1"/>
        <v>6.6645769644014682E-2</v>
      </c>
      <c r="I19" s="12">
        <f t="shared" si="2"/>
        <v>4.2436525510837035E-2</v>
      </c>
      <c r="J19" s="10">
        <v>300980.73000000004</v>
      </c>
      <c r="K19" s="3"/>
    </row>
    <row r="20" spans="1:11" s="4" customFormat="1" x14ac:dyDescent="0.25">
      <c r="A20" s="5">
        <v>5</v>
      </c>
      <c r="B20" s="3"/>
      <c r="C20" s="3"/>
      <c r="D20" s="3"/>
      <c r="E20" s="3" t="s">
        <v>24</v>
      </c>
      <c r="F20" s="3" t="str">
        <f t="shared" si="0"/>
        <v xml:space="preserve">11 </v>
      </c>
      <c r="G20" s="10">
        <v>845440.21999999962</v>
      </c>
      <c r="H20" s="25">
        <f t="shared" si="1"/>
        <v>7.9443179979692378E-3</v>
      </c>
      <c r="I20" s="12">
        <f t="shared" si="2"/>
        <v>4.4910389997769452E-2</v>
      </c>
      <c r="J20" s="10">
        <v>37969.049999999988</v>
      </c>
      <c r="K20" s="3"/>
    </row>
    <row r="21" spans="1:11" s="4" customFormat="1" x14ac:dyDescent="0.25">
      <c r="A21" s="5">
        <f t="shared" ref="A21:A57" si="3">+A20+1</f>
        <v>6</v>
      </c>
      <c r="B21" s="3"/>
      <c r="C21" s="3"/>
      <c r="D21" s="3"/>
      <c r="E21" s="3" t="s">
        <v>34</v>
      </c>
      <c r="F21" s="3" t="str">
        <f t="shared" si="0"/>
        <v xml:space="preserve">16 </v>
      </c>
      <c r="G21" s="10">
        <v>2198284.75</v>
      </c>
      <c r="H21" s="25">
        <f t="shared" si="1"/>
        <v>2.0656544000339037E-2</v>
      </c>
      <c r="I21" s="12">
        <f t="shared" si="2"/>
        <v>4.4643079109746818E-2</v>
      </c>
      <c r="J21" s="10">
        <v>98138.200000000012</v>
      </c>
      <c r="K21" s="3"/>
    </row>
    <row r="22" spans="1:11" s="4" customFormat="1" x14ac:dyDescent="0.25">
      <c r="A22" s="5">
        <f t="shared" si="3"/>
        <v>7</v>
      </c>
      <c r="B22" s="3"/>
      <c r="C22" s="3"/>
      <c r="D22" s="3"/>
      <c r="E22" s="3" t="s">
        <v>18</v>
      </c>
      <c r="F22" s="3" t="str">
        <f t="shared" si="0"/>
        <v xml:space="preserve">17 </v>
      </c>
      <c r="G22" s="10">
        <v>4515285.8899999997</v>
      </c>
      <c r="H22" s="25">
        <f t="shared" si="1"/>
        <v>4.2428626073530741E-2</v>
      </c>
      <c r="I22" s="12">
        <f t="shared" si="2"/>
        <v>4.5824365287310743E-2</v>
      </c>
      <c r="J22" s="10">
        <v>206910.11</v>
      </c>
      <c r="K22" s="3"/>
    </row>
    <row r="23" spans="1:11" s="4" customFormat="1" x14ac:dyDescent="0.25">
      <c r="A23" s="5">
        <f t="shared" si="3"/>
        <v>8</v>
      </c>
      <c r="B23" s="3"/>
      <c r="C23" s="3"/>
      <c r="D23" s="3"/>
      <c r="E23" s="3" t="s">
        <v>29</v>
      </c>
      <c r="F23" s="3" t="str">
        <f t="shared" si="0"/>
        <v xml:space="preserve">18 </v>
      </c>
      <c r="G23" s="10">
        <v>7949.13</v>
      </c>
      <c r="H23" s="25">
        <f t="shared" si="1"/>
        <v>7.4695306697376238E-5</v>
      </c>
      <c r="I23" s="12">
        <f t="shared" si="2"/>
        <v>4.3940657656875645E-2</v>
      </c>
      <c r="J23" s="10">
        <v>349.28999999999991</v>
      </c>
      <c r="K23" s="3"/>
    </row>
    <row r="24" spans="1:11" s="4" customFormat="1" x14ac:dyDescent="0.25">
      <c r="A24" s="5">
        <f t="shared" si="3"/>
        <v>9</v>
      </c>
      <c r="B24" s="3"/>
      <c r="C24" s="3"/>
      <c r="D24" s="3"/>
      <c r="E24" s="3" t="s">
        <v>41</v>
      </c>
      <c r="F24" s="3" t="str">
        <f t="shared" si="0"/>
        <v xml:space="preserve">20 </v>
      </c>
      <c r="G24" s="10">
        <v>417001.95999999996</v>
      </c>
      <c r="H24" s="25">
        <f t="shared" si="1"/>
        <v>3.9184274625785488E-3</v>
      </c>
      <c r="I24" s="12">
        <f t="shared" si="2"/>
        <v>5.2162536598149324E-2</v>
      </c>
      <c r="J24" s="10">
        <v>21751.879999999997</v>
      </c>
      <c r="K24" s="3"/>
    </row>
    <row r="25" spans="1:11" s="4" customFormat="1" x14ac:dyDescent="0.25">
      <c r="A25" s="5">
        <f t="shared" si="3"/>
        <v>10</v>
      </c>
      <c r="B25" s="3"/>
      <c r="C25" s="3"/>
      <c r="D25" s="3"/>
      <c r="E25" s="3" t="s">
        <v>11</v>
      </c>
      <c r="F25" s="3" t="str">
        <f t="shared" si="0"/>
        <v xml:space="preserve">26 </v>
      </c>
      <c r="G25" s="10">
        <v>882365.65000000049</v>
      </c>
      <c r="H25" s="25">
        <f t="shared" si="1"/>
        <v>8.2912938706474516E-3</v>
      </c>
      <c r="I25" s="12">
        <f t="shared" si="2"/>
        <v>4.7369126393349489E-2</v>
      </c>
      <c r="J25" s="10">
        <v>41796.89</v>
      </c>
      <c r="K25" s="3"/>
    </row>
    <row r="26" spans="1:11" s="4" customFormat="1" x14ac:dyDescent="0.25">
      <c r="A26" s="5">
        <f t="shared" si="3"/>
        <v>11</v>
      </c>
      <c r="B26" s="3"/>
      <c r="C26" s="3"/>
      <c r="D26" s="3"/>
      <c r="E26" s="3" t="s">
        <v>35</v>
      </c>
      <c r="F26" s="3" t="str">
        <f t="shared" si="0"/>
        <v xml:space="preserve">27 </v>
      </c>
      <c r="G26" s="10">
        <v>7118.51</v>
      </c>
      <c r="H26" s="25">
        <f t="shared" si="1"/>
        <v>6.6890249332737011E-5</v>
      </c>
      <c r="I26" s="12">
        <f t="shared" si="2"/>
        <v>1.5015782797242682E-2</v>
      </c>
      <c r="J26" s="10">
        <v>106.89</v>
      </c>
      <c r="K26" s="3"/>
    </row>
    <row r="27" spans="1:11" s="4" customFormat="1" x14ac:dyDescent="0.25">
      <c r="A27" s="5">
        <f t="shared" si="3"/>
        <v>12</v>
      </c>
      <c r="B27" s="3"/>
      <c r="C27" s="3"/>
      <c r="D27" s="3"/>
      <c r="E27" s="3" t="s">
        <v>36</v>
      </c>
      <c r="F27" s="3" t="str">
        <f t="shared" si="0"/>
        <v xml:space="preserve">28 </v>
      </c>
      <c r="G27" s="10">
        <v>7692332.4599999972</v>
      </c>
      <c r="H27" s="25">
        <f t="shared" si="1"/>
        <v>7.2282266401214018E-2</v>
      </c>
      <c r="I27" s="12">
        <f t="shared" si="2"/>
        <v>3.7956025889187853E-2</v>
      </c>
      <c r="J27" s="10">
        <v>291970.37</v>
      </c>
      <c r="K27" s="3"/>
    </row>
    <row r="28" spans="1:11" s="4" customFormat="1" x14ac:dyDescent="0.25">
      <c r="A28" s="5">
        <f t="shared" si="3"/>
        <v>13</v>
      </c>
      <c r="B28" s="3"/>
      <c r="C28" s="3"/>
      <c r="D28" s="3"/>
      <c r="E28" s="3" t="s">
        <v>30</v>
      </c>
      <c r="F28" s="3" t="str">
        <f t="shared" si="0"/>
        <v xml:space="preserve">31 </v>
      </c>
      <c r="G28" s="10">
        <v>63949.790000000008</v>
      </c>
      <c r="H28" s="25">
        <f t="shared" si="1"/>
        <v>6.0091471359542551E-4</v>
      </c>
      <c r="I28" s="12">
        <f t="shared" si="2"/>
        <v>4.3138374652989475E-2</v>
      </c>
      <c r="J28" s="10">
        <v>2758.69</v>
      </c>
      <c r="K28" s="3"/>
    </row>
    <row r="29" spans="1:11" s="4" customFormat="1" x14ac:dyDescent="0.25">
      <c r="A29" s="5">
        <f t="shared" si="3"/>
        <v>14</v>
      </c>
      <c r="B29" s="3"/>
      <c r="C29" s="3"/>
      <c r="D29" s="3"/>
      <c r="E29" s="3" t="s">
        <v>31</v>
      </c>
      <c r="F29" s="3" t="str">
        <f t="shared" si="0"/>
        <v xml:space="preserve">32 </v>
      </c>
      <c r="G29" s="10">
        <v>335769.36</v>
      </c>
      <c r="H29" s="25">
        <f t="shared" si="1"/>
        <v>3.1551119839255031E-3</v>
      </c>
      <c r="I29" s="12">
        <f t="shared" si="2"/>
        <v>4.255298934959402E-2</v>
      </c>
      <c r="J29" s="10">
        <v>14287.99</v>
      </c>
      <c r="K29" s="3"/>
    </row>
    <row r="30" spans="1:11" s="4" customFormat="1" x14ac:dyDescent="0.25">
      <c r="A30" s="5">
        <f t="shared" si="3"/>
        <v>15</v>
      </c>
      <c r="B30" s="3"/>
      <c r="C30" s="3"/>
      <c r="D30" s="3"/>
      <c r="E30" s="3" t="s">
        <v>25</v>
      </c>
      <c r="F30" s="3" t="str">
        <f t="shared" si="0"/>
        <v xml:space="preserve">33 </v>
      </c>
      <c r="G30" s="10">
        <v>1953676.7999999982</v>
      </c>
      <c r="H30" s="25">
        <f t="shared" si="1"/>
        <v>1.8358045190297358E-2</v>
      </c>
      <c r="I30" s="12">
        <f t="shared" si="2"/>
        <v>3.5837913415361265E-2</v>
      </c>
      <c r="J30" s="10">
        <v>70015.7</v>
      </c>
      <c r="K30" s="3"/>
    </row>
    <row r="31" spans="1:11" s="4" customFormat="1" x14ac:dyDescent="0.25">
      <c r="A31" s="5">
        <f t="shared" si="3"/>
        <v>16</v>
      </c>
      <c r="B31" s="3"/>
      <c r="C31" s="3"/>
      <c r="D31" s="3"/>
      <c r="E31" s="3" t="s">
        <v>42</v>
      </c>
      <c r="F31" s="3" t="str">
        <f t="shared" si="0"/>
        <v xml:space="preserve">37 </v>
      </c>
      <c r="G31" s="10">
        <v>0</v>
      </c>
      <c r="H31" s="25">
        <f t="shared" si="1"/>
        <v>0</v>
      </c>
      <c r="I31" s="12" t="str">
        <f t="shared" si="2"/>
        <v>n/a</v>
      </c>
      <c r="J31" s="10">
        <v>0</v>
      </c>
    </row>
    <row r="32" spans="1:11" s="4" customFormat="1" x14ac:dyDescent="0.25">
      <c r="A32" s="5">
        <f t="shared" si="3"/>
        <v>17</v>
      </c>
      <c r="B32" s="3"/>
      <c r="C32" s="3"/>
      <c r="D32" s="3"/>
      <c r="E32" s="3" t="s">
        <v>19</v>
      </c>
      <c r="F32" s="3" t="str">
        <f t="shared" si="0"/>
        <v xml:space="preserve">40 </v>
      </c>
      <c r="G32" s="10">
        <v>197148.20999999996</v>
      </c>
      <c r="H32" s="25">
        <f t="shared" si="1"/>
        <v>1.8525355618525215E-3</v>
      </c>
      <c r="I32" s="12">
        <f t="shared" si="2"/>
        <v>3.4574901795963557E-2</v>
      </c>
      <c r="J32" s="10">
        <v>6816.3799999999992</v>
      </c>
    </row>
    <row r="33" spans="1:10" s="4" customFormat="1" x14ac:dyDescent="0.25">
      <c r="A33" s="5">
        <f t="shared" si="3"/>
        <v>18</v>
      </c>
      <c r="B33" s="3"/>
      <c r="C33" s="3"/>
      <c r="D33" s="3"/>
      <c r="E33" s="3" t="s">
        <v>40</v>
      </c>
      <c r="F33" s="3" t="str">
        <f t="shared" si="0"/>
        <v xml:space="preserve">44 </v>
      </c>
      <c r="G33" s="10">
        <v>651635.36999999988</v>
      </c>
      <c r="H33" s="25">
        <f t="shared" si="1"/>
        <v>6.1231988679274632E-3</v>
      </c>
      <c r="I33" s="12">
        <f t="shared" si="2"/>
        <v>3.6017366583400788E-2</v>
      </c>
      <c r="J33" s="10">
        <v>23470.190000000006</v>
      </c>
    </row>
    <row r="34" spans="1:10" s="4" customFormat="1" x14ac:dyDescent="0.25">
      <c r="A34" s="5">
        <f t="shared" si="3"/>
        <v>19</v>
      </c>
      <c r="B34" s="3"/>
      <c r="C34" s="3"/>
      <c r="D34" s="3"/>
      <c r="E34" s="3" t="s">
        <v>27</v>
      </c>
      <c r="F34" s="3" t="str">
        <f t="shared" si="0"/>
        <v xml:space="preserve">45 </v>
      </c>
      <c r="G34" s="10">
        <v>2544002.1300000004</v>
      </c>
      <c r="H34" s="25">
        <f t="shared" si="1"/>
        <v>2.3905134189418017E-2</v>
      </c>
      <c r="I34" s="12">
        <f t="shared" si="2"/>
        <v>7.2273575494215453E-2</v>
      </c>
      <c r="J34" s="10">
        <v>183864.12999999995</v>
      </c>
    </row>
    <row r="35" spans="1:10" s="4" customFormat="1" x14ac:dyDescent="0.25">
      <c r="A35" s="5">
        <f t="shared" si="3"/>
        <v>20</v>
      </c>
      <c r="B35" s="3"/>
      <c r="C35" s="3"/>
      <c r="D35" s="3"/>
      <c r="E35" s="3" t="s">
        <v>32</v>
      </c>
      <c r="F35" s="3" t="str">
        <f t="shared" si="0"/>
        <v xml:space="preserve">46 </v>
      </c>
      <c r="G35" s="10">
        <v>13951710.920000006</v>
      </c>
      <c r="H35" s="25">
        <f t="shared" si="1"/>
        <v>0.1310995449970668</v>
      </c>
      <c r="I35" s="12">
        <f t="shared" si="2"/>
        <v>5.6731909407996776E-3</v>
      </c>
      <c r="J35" s="10">
        <v>79150.719999999972</v>
      </c>
    </row>
    <row r="36" spans="1:10" s="4" customFormat="1" x14ac:dyDescent="0.25">
      <c r="A36" s="5">
        <f t="shared" si="3"/>
        <v>21</v>
      </c>
      <c r="B36" s="3"/>
      <c r="C36" s="3"/>
      <c r="D36" s="3"/>
      <c r="E36" s="3" t="s">
        <v>12</v>
      </c>
      <c r="F36" s="3" t="str">
        <f t="shared" si="0"/>
        <v xml:space="preserve">48 </v>
      </c>
      <c r="G36" s="10">
        <v>7405677.169999999</v>
      </c>
      <c r="H36" s="25">
        <f t="shared" si="1"/>
        <v>6.9588662849256119E-2</v>
      </c>
      <c r="I36" s="12">
        <f t="shared" si="2"/>
        <v>7.1834270896256214E-2</v>
      </c>
      <c r="J36" s="10">
        <v>531981.42000000004</v>
      </c>
    </row>
    <row r="37" spans="1:10" s="4" customFormat="1" x14ac:dyDescent="0.25">
      <c r="A37" s="5">
        <f t="shared" si="3"/>
        <v>22</v>
      </c>
      <c r="B37" s="3"/>
      <c r="C37" s="3"/>
      <c r="D37" s="3"/>
      <c r="E37" s="3" t="s">
        <v>13</v>
      </c>
      <c r="F37" s="3" t="str">
        <f t="shared" si="0"/>
        <v xml:space="preserve">49 </v>
      </c>
      <c r="G37" s="10">
        <v>2049750.5500000003</v>
      </c>
      <c r="H37" s="25">
        <f t="shared" si="1"/>
        <v>1.9260817974465841E-2</v>
      </c>
      <c r="I37" s="12">
        <f t="shared" si="2"/>
        <v>6.1310436043058983E-2</v>
      </c>
      <c r="J37" s="10">
        <v>125671.09999999999</v>
      </c>
    </row>
    <row r="38" spans="1:10" s="4" customFormat="1" x14ac:dyDescent="0.25">
      <c r="A38" s="5">
        <f t="shared" si="3"/>
        <v>23</v>
      </c>
      <c r="B38" s="3"/>
      <c r="C38" s="3"/>
      <c r="D38" s="3"/>
      <c r="E38" s="3" t="s">
        <v>20</v>
      </c>
      <c r="F38" s="3" t="str">
        <f t="shared" si="0"/>
        <v xml:space="preserve">51 </v>
      </c>
      <c r="G38" s="10">
        <v>387058.14999999991</v>
      </c>
      <c r="H38" s="25">
        <f t="shared" si="1"/>
        <v>3.6370555298465431E-3</v>
      </c>
      <c r="I38" s="12">
        <f t="shared" si="2"/>
        <v>8.0328446772145221E-2</v>
      </c>
      <c r="J38" s="10">
        <v>31091.779999999992</v>
      </c>
    </row>
    <row r="39" spans="1:10" s="4" customFormat="1" x14ac:dyDescent="0.25">
      <c r="A39" s="5">
        <f t="shared" si="3"/>
        <v>24</v>
      </c>
      <c r="B39" s="3"/>
      <c r="C39" s="3"/>
      <c r="D39" s="3"/>
      <c r="E39" s="3" t="s">
        <v>14</v>
      </c>
      <c r="F39" s="3" t="str">
        <f t="shared" si="0"/>
        <v xml:space="preserve">52 </v>
      </c>
      <c r="G39" s="10">
        <v>168862.96000000002</v>
      </c>
      <c r="H39" s="25">
        <f t="shared" si="1"/>
        <v>1.586748560789266E-3</v>
      </c>
      <c r="I39" s="12">
        <f t="shared" si="2"/>
        <v>0.11472095479079603</v>
      </c>
      <c r="J39" s="10">
        <v>19372.12</v>
      </c>
    </row>
    <row r="40" spans="1:10" s="4" customFormat="1" x14ac:dyDescent="0.25">
      <c r="A40" s="5">
        <f t="shared" si="3"/>
        <v>25</v>
      </c>
      <c r="B40" s="3"/>
      <c r="C40" s="3"/>
      <c r="D40" s="3"/>
      <c r="E40" s="3" t="s">
        <v>45</v>
      </c>
      <c r="F40" s="3" t="str">
        <f t="shared" si="0"/>
        <v xml:space="preserve">53 </v>
      </c>
      <c r="G40" s="10">
        <v>1338.6499999999999</v>
      </c>
      <c r="H40" s="25">
        <f t="shared" si="1"/>
        <v>1.257884476797369E-5</v>
      </c>
      <c r="I40" s="12">
        <f t="shared" si="2"/>
        <v>2.9768796922272443E-2</v>
      </c>
      <c r="J40" s="10">
        <v>39.85</v>
      </c>
    </row>
    <row r="41" spans="1:10" s="4" customFormat="1" x14ac:dyDescent="0.25">
      <c r="A41" s="5">
        <f t="shared" si="3"/>
        <v>26</v>
      </c>
      <c r="B41" s="3"/>
      <c r="C41" s="3"/>
      <c r="D41" s="3"/>
      <c r="E41" s="3" t="s">
        <v>21</v>
      </c>
      <c r="F41" s="3" t="str">
        <f t="shared" si="0"/>
        <v xml:space="preserve">55 </v>
      </c>
      <c r="G41" s="10">
        <v>2715.79</v>
      </c>
      <c r="H41" s="25">
        <f t="shared" si="1"/>
        <v>2.5519367147809561E-5</v>
      </c>
      <c r="I41" s="12">
        <f t="shared" si="2"/>
        <v>0.10385928219781351</v>
      </c>
      <c r="J41" s="10">
        <v>282.05999999999995</v>
      </c>
    </row>
    <row r="42" spans="1:10" s="4" customFormat="1" x14ac:dyDescent="0.25">
      <c r="A42" s="5">
        <f t="shared" si="3"/>
        <v>27</v>
      </c>
      <c r="B42" s="3"/>
      <c r="C42" s="3"/>
      <c r="D42" s="3"/>
      <c r="E42" s="3" t="s">
        <v>22</v>
      </c>
      <c r="F42" s="3" t="str">
        <f t="shared" si="0"/>
        <v xml:space="preserve">57 </v>
      </c>
      <c r="G42" s="10">
        <v>678030.19000000018</v>
      </c>
      <c r="H42" s="25">
        <f t="shared" si="1"/>
        <v>6.3712221327529295E-3</v>
      </c>
      <c r="I42" s="12">
        <f t="shared" si="2"/>
        <v>9.9798078312707539E-2</v>
      </c>
      <c r="J42" s="10">
        <v>67666.109999999986</v>
      </c>
    </row>
    <row r="43" spans="1:10" s="4" customFormat="1" x14ac:dyDescent="0.25">
      <c r="A43" s="5">
        <f t="shared" si="3"/>
        <v>28</v>
      </c>
      <c r="B43" s="3"/>
      <c r="C43" s="3"/>
      <c r="D43" s="3"/>
      <c r="E43" s="3" t="s">
        <v>15</v>
      </c>
      <c r="F43" s="3" t="str">
        <f t="shared" si="0"/>
        <v xml:space="preserve">58 </v>
      </c>
      <c r="G43" s="10">
        <v>34531560.789999984</v>
      </c>
      <c r="H43" s="25">
        <f>H52-SUM(H16:H42,H44:H51)</f>
        <v>0.32448148714993197</v>
      </c>
      <c r="I43" s="12">
        <f t="shared" si="2"/>
        <v>5.1077094682345565E-2</v>
      </c>
      <c r="J43" s="10">
        <v>1763771.8000000007</v>
      </c>
    </row>
    <row r="44" spans="1:10" s="4" customFormat="1" x14ac:dyDescent="0.25">
      <c r="A44" s="5">
        <f t="shared" si="3"/>
        <v>29</v>
      </c>
      <c r="B44" s="3"/>
      <c r="C44" s="3"/>
      <c r="D44" s="3"/>
      <c r="E44" s="3" t="s">
        <v>26</v>
      </c>
      <c r="F44" s="3" t="str">
        <f t="shared" si="0"/>
        <v xml:space="preserve">60 </v>
      </c>
      <c r="G44" s="10">
        <v>722759.71999999858</v>
      </c>
      <c r="H44" s="25">
        <f t="shared" ref="H44:H51" si="4">+G44/$G$52</f>
        <v>6.7915305138939314E-3</v>
      </c>
      <c r="I44" s="12">
        <f t="shared" si="2"/>
        <v>4.858432066468793E-2</v>
      </c>
      <c r="J44" s="10">
        <v>35114.789999999994</v>
      </c>
    </row>
    <row r="45" spans="1:10" s="4" customFormat="1" x14ac:dyDescent="0.25">
      <c r="A45" s="5">
        <f t="shared" si="3"/>
        <v>30</v>
      </c>
      <c r="B45" s="3"/>
      <c r="C45" s="3"/>
      <c r="D45" s="3"/>
      <c r="E45" s="3" t="s">
        <v>23</v>
      </c>
      <c r="F45" s="3" t="str">
        <f t="shared" si="0"/>
        <v xml:space="preserve">61 </v>
      </c>
      <c r="G45" s="10">
        <v>3347415.0800000005</v>
      </c>
      <c r="H45" s="25">
        <f t="shared" si="4"/>
        <v>3.1454536036525038E-2</v>
      </c>
      <c r="I45" s="12">
        <f t="shared" si="2"/>
        <v>5.6463708707436382E-2</v>
      </c>
      <c r="J45" s="10">
        <v>189007.46999999988</v>
      </c>
    </row>
    <row r="46" spans="1:10" s="4" customFormat="1" x14ac:dyDescent="0.25">
      <c r="A46" s="5">
        <f t="shared" si="3"/>
        <v>31</v>
      </c>
      <c r="B46" s="3"/>
      <c r="C46" s="3"/>
      <c r="D46" s="3"/>
      <c r="E46" s="3" t="s">
        <v>37</v>
      </c>
      <c r="F46" s="3" t="str">
        <f t="shared" si="0"/>
        <v xml:space="preserve">63 </v>
      </c>
      <c r="G46" s="10">
        <v>2255913.0299999993</v>
      </c>
      <c r="H46" s="25">
        <f t="shared" si="4"/>
        <v>2.1198057606110012E-2</v>
      </c>
      <c r="I46" s="12">
        <f t="shared" si="2"/>
        <v>5.0850688157956188E-2</v>
      </c>
      <c r="J46" s="10">
        <v>114714.73000000003</v>
      </c>
    </row>
    <row r="47" spans="1:10" s="4" customFormat="1" x14ac:dyDescent="0.25">
      <c r="A47" s="5">
        <f t="shared" si="3"/>
        <v>32</v>
      </c>
      <c r="B47" s="3"/>
      <c r="C47" s="3"/>
      <c r="D47" s="3"/>
      <c r="E47" s="3" t="s">
        <v>16</v>
      </c>
      <c r="F47" s="3" t="str">
        <f t="shared" si="0"/>
        <v xml:space="preserve">64 </v>
      </c>
      <c r="G47" s="10">
        <v>3555886.8099999991</v>
      </c>
      <c r="H47" s="25">
        <f t="shared" si="4"/>
        <v>3.3413474915381276E-2</v>
      </c>
      <c r="I47" s="12">
        <f t="shared" si="2"/>
        <v>6.3923542043229448E-2</v>
      </c>
      <c r="J47" s="10">
        <v>227304.88</v>
      </c>
    </row>
    <row r="48" spans="1:10" s="4" customFormat="1" x14ac:dyDescent="0.25">
      <c r="A48" s="5">
        <f t="shared" si="3"/>
        <v>33</v>
      </c>
      <c r="B48" s="3"/>
      <c r="C48" s="3"/>
      <c r="D48" s="3"/>
      <c r="E48" s="3" t="s">
        <v>46</v>
      </c>
      <c r="F48" s="3" t="str">
        <f t="shared" si="0"/>
        <v xml:space="preserve">65 </v>
      </c>
      <c r="G48" s="10">
        <v>639.85</v>
      </c>
      <c r="H48" s="25">
        <f t="shared" si="4"/>
        <v>6.0124557014813177E-6</v>
      </c>
      <c r="I48" s="12" t="str">
        <f t="shared" si="2"/>
        <v>n/a</v>
      </c>
      <c r="J48" s="10">
        <v>0</v>
      </c>
    </row>
    <row r="49" spans="1:10" s="4" customFormat="1" x14ac:dyDescent="0.25">
      <c r="A49" s="5">
        <f t="shared" si="3"/>
        <v>34</v>
      </c>
      <c r="B49" s="3"/>
      <c r="C49" s="3"/>
      <c r="D49" s="3"/>
      <c r="E49" s="3" t="s">
        <v>38</v>
      </c>
      <c r="F49" s="3" t="str">
        <f t="shared" si="0"/>
        <v xml:space="preserve">67 </v>
      </c>
      <c r="G49" s="10">
        <v>220290.48</v>
      </c>
      <c r="H49" s="25">
        <f t="shared" si="4"/>
        <v>2.0699957059592969E-3</v>
      </c>
      <c r="I49" s="12">
        <f t="shared" si="2"/>
        <v>3.7979852783470262E-2</v>
      </c>
      <c r="J49" s="10">
        <v>8366.6</v>
      </c>
    </row>
    <row r="50" spans="1:10" s="4" customFormat="1" x14ac:dyDescent="0.25">
      <c r="A50" s="5">
        <f t="shared" si="3"/>
        <v>35</v>
      </c>
      <c r="B50" s="3"/>
      <c r="C50" s="3"/>
      <c r="D50" s="3"/>
      <c r="E50" s="3" t="s">
        <v>39</v>
      </c>
      <c r="F50" s="3" t="str">
        <f t="shared" si="0"/>
        <v xml:space="preserve">70 </v>
      </c>
      <c r="G50" s="10">
        <v>196583.89999999997</v>
      </c>
      <c r="H50" s="25">
        <f t="shared" si="4"/>
        <v>1.847232930178062E-3</v>
      </c>
      <c r="I50" s="12">
        <f t="shared" si="2"/>
        <v>2.4291002467648669E-2</v>
      </c>
      <c r="J50" s="10">
        <v>4775.2199999999984</v>
      </c>
    </row>
    <row r="51" spans="1:10" s="4" customFormat="1" x14ac:dyDescent="0.25">
      <c r="A51" s="5">
        <f t="shared" si="3"/>
        <v>36</v>
      </c>
      <c r="B51" s="3"/>
      <c r="C51" s="3"/>
      <c r="D51" s="3"/>
      <c r="E51" s="3" t="s">
        <v>44</v>
      </c>
      <c r="F51" s="3" t="str">
        <f t="shared" si="0"/>
        <v xml:space="preserve">77 </v>
      </c>
      <c r="G51" s="13">
        <v>3935.7200000000007</v>
      </c>
      <c r="H51" s="26">
        <f t="shared" si="4"/>
        <v>3.6982639920972189E-5</v>
      </c>
      <c r="I51" s="14" t="str">
        <f t="shared" si="2"/>
        <v>n/a</v>
      </c>
      <c r="J51" s="13">
        <v>0</v>
      </c>
    </row>
    <row r="52" spans="1:10" s="4" customFormat="1" x14ac:dyDescent="0.25">
      <c r="A52" s="5">
        <f t="shared" si="3"/>
        <v>37</v>
      </c>
      <c r="B52" s="3"/>
      <c r="C52" s="3"/>
      <c r="D52" s="20"/>
      <c r="E52" s="3"/>
      <c r="F52" s="3" t="str">
        <f>LEFT(E52,3)</f>
        <v/>
      </c>
      <c r="G52" s="15">
        <f>SUM(G16:G51)</f>
        <v>106420742.49999997</v>
      </c>
      <c r="H52" s="27">
        <v>1</v>
      </c>
      <c r="I52" s="23">
        <f>+J52/G52</f>
        <v>4.4740926798175651E-2</v>
      </c>
      <c r="J52" s="16">
        <f>SUM(J16:J51)</f>
        <v>4761362.6499999994</v>
      </c>
    </row>
    <row r="53" spans="1:10" s="4" customFormat="1" x14ac:dyDescent="0.25">
      <c r="A53" s="5">
        <f t="shared" si="3"/>
        <v>38</v>
      </c>
      <c r="B53" s="3"/>
      <c r="C53" s="3"/>
      <c r="D53" s="3"/>
      <c r="E53" s="3"/>
      <c r="F53" s="3" t="str">
        <f>LEFT(E53,3)</f>
        <v/>
      </c>
      <c r="G53" s="3"/>
      <c r="H53" s="28"/>
      <c r="I53" s="28"/>
    </row>
    <row r="54" spans="1:10" s="4" customFormat="1" x14ac:dyDescent="0.25">
      <c r="A54" s="5">
        <f t="shared" si="3"/>
        <v>39</v>
      </c>
      <c r="B54" s="3"/>
      <c r="C54" s="20"/>
      <c r="D54" s="3"/>
      <c r="E54" s="3" t="s">
        <v>10</v>
      </c>
      <c r="F54" s="3" t="str">
        <f t="shared" ref="F54" si="5">LEFT(E54,3)</f>
        <v xml:space="preserve">39 </v>
      </c>
      <c r="G54" s="21"/>
      <c r="H54" s="22"/>
      <c r="I54" s="23"/>
      <c r="J54" s="21">
        <v>3371523.5700000012</v>
      </c>
    </row>
    <row r="55" spans="1:10" s="4" customFormat="1" x14ac:dyDescent="0.25">
      <c r="A55" s="5">
        <f t="shared" si="3"/>
        <v>40</v>
      </c>
      <c r="B55" s="3"/>
      <c r="C55" s="3"/>
      <c r="D55" s="3"/>
      <c r="J55" s="24"/>
    </row>
    <row r="56" spans="1:10" s="4" customFormat="1" x14ac:dyDescent="0.25">
      <c r="A56" s="5">
        <f t="shared" si="3"/>
        <v>41</v>
      </c>
      <c r="B56" s="3"/>
      <c r="C56" s="3"/>
      <c r="D56" s="3"/>
      <c r="I56" s="17" t="str">
        <f>"KYP $ Share of AEPSC "&amp;B14&amp;":"</f>
        <v>KYP $ Share of AEPSC Total Incentives:</v>
      </c>
      <c r="J56" s="16">
        <f>+J52+J54</f>
        <v>8132886.2200000007</v>
      </c>
    </row>
    <row r="57" spans="1:10" s="4" customFormat="1" x14ac:dyDescent="0.25">
      <c r="A57" s="5">
        <f t="shared" si="3"/>
        <v>42</v>
      </c>
      <c r="B57" s="3"/>
      <c r="C57" s="3"/>
      <c r="D57" s="3"/>
      <c r="E57" s="3"/>
      <c r="F57" s="3"/>
      <c r="G57" s="3"/>
      <c r="I57" s="17" t="str">
        <f>"KYP % Share of AEPSC "&amp;B14&amp;":"</f>
        <v>KYP % Share of AEPSC Total Incentives:</v>
      </c>
      <c r="J57" s="23">
        <f>+J56/B15</f>
        <v>4.6381872506621187E-2</v>
      </c>
    </row>
    <row r="58" spans="1:10" s="4" customFormat="1" x14ac:dyDescent="0.25">
      <c r="A58" s="5"/>
    </row>
    <row r="59" spans="1:10" s="4" customFormat="1" x14ac:dyDescent="0.25">
      <c r="A59" s="5"/>
      <c r="B59" s="3"/>
      <c r="C59" s="3"/>
      <c r="D59" s="3"/>
      <c r="E59" s="3"/>
      <c r="F59" s="3"/>
      <c r="G59" s="3"/>
    </row>
    <row r="60" spans="1:10" s="4" customFormat="1" x14ac:dyDescent="0.25">
      <c r="A60" s="5"/>
      <c r="B60" s="3"/>
      <c r="C60" s="3"/>
      <c r="D60" s="3"/>
      <c r="E60" s="3"/>
      <c r="F60" s="3"/>
      <c r="G60" s="3"/>
      <c r="I60" s="17"/>
      <c r="J60" s="11"/>
    </row>
    <row r="61" spans="1:10" s="4" customFormat="1" x14ac:dyDescent="0.25">
      <c r="A61" s="5"/>
      <c r="B61" s="3"/>
      <c r="C61" s="3"/>
      <c r="D61" s="3"/>
      <c r="E61" s="3"/>
      <c r="F61" s="3"/>
      <c r="G61" s="3"/>
      <c r="I61" s="17"/>
      <c r="J61" s="11"/>
    </row>
    <row r="62" spans="1:10" s="4" customFormat="1" x14ac:dyDescent="0.25">
      <c r="A62" s="5"/>
      <c r="B62" s="3"/>
      <c r="C62" s="3"/>
      <c r="D62" s="3"/>
      <c r="E62" s="3"/>
      <c r="F62" s="3"/>
      <c r="G62" s="3"/>
      <c r="I62" s="17"/>
      <c r="J62" s="11"/>
    </row>
    <row r="63" spans="1:10" s="4" customFormat="1" x14ac:dyDescent="0.25">
      <c r="A63" s="5"/>
      <c r="B63" s="3"/>
      <c r="C63" s="3"/>
      <c r="D63" s="3"/>
      <c r="E63" s="3"/>
      <c r="F63" s="3"/>
      <c r="G63" s="3"/>
    </row>
    <row r="64" spans="1:10" s="4" customFormat="1" x14ac:dyDescent="0.25">
      <c r="A64" s="5"/>
      <c r="B64" s="3"/>
      <c r="C64" s="3"/>
      <c r="D64" s="3"/>
      <c r="E64" s="3"/>
      <c r="F64" s="3"/>
      <c r="G64" s="3"/>
    </row>
    <row r="65" spans="1:7" s="4" customFormat="1" x14ac:dyDescent="0.25">
      <c r="A65" s="5"/>
      <c r="B65" s="3"/>
      <c r="C65" s="3"/>
      <c r="D65" s="3"/>
      <c r="E65" s="3"/>
      <c r="F65" s="3"/>
      <c r="G65" s="3"/>
    </row>
    <row r="66" spans="1:7" s="4" customFormat="1" x14ac:dyDescent="0.25">
      <c r="A66" s="5"/>
      <c r="B66" s="3"/>
      <c r="C66" s="3"/>
      <c r="D66" s="3"/>
      <c r="E66" s="3"/>
      <c r="F66" s="3"/>
      <c r="G66" s="3"/>
    </row>
    <row r="67" spans="1:7" s="4" customFormat="1" x14ac:dyDescent="0.25">
      <c r="A67" s="5"/>
      <c r="B67" s="3"/>
      <c r="C67" s="3"/>
      <c r="D67" s="3"/>
      <c r="E67" s="3"/>
      <c r="F67" s="3"/>
      <c r="G67" s="3"/>
    </row>
    <row r="68" spans="1:7" s="4" customFormat="1" x14ac:dyDescent="0.25">
      <c r="A68" s="5"/>
      <c r="B68" s="3"/>
      <c r="C68" s="3"/>
      <c r="D68" s="3"/>
      <c r="E68" s="3"/>
      <c r="F68" s="3"/>
      <c r="G68" s="3"/>
    </row>
    <row r="69" spans="1:7" s="4" customFormat="1" x14ac:dyDescent="0.25">
      <c r="A69" s="5"/>
      <c r="B69" s="3"/>
      <c r="C69" s="3"/>
      <c r="D69" s="3"/>
      <c r="E69" s="3"/>
      <c r="F69" s="3"/>
      <c r="G69" s="3"/>
    </row>
    <row r="70" spans="1:7" s="4" customFormat="1" x14ac:dyDescent="0.25">
      <c r="A70" s="5"/>
      <c r="B70" s="3"/>
      <c r="C70" s="3"/>
      <c r="D70" s="3"/>
      <c r="E70" s="3"/>
      <c r="F70" s="3"/>
      <c r="G70" s="3"/>
    </row>
    <row r="71" spans="1:7" s="4" customFormat="1" x14ac:dyDescent="0.25">
      <c r="A71" s="5"/>
      <c r="B71" s="3"/>
      <c r="C71" s="3"/>
      <c r="D71" s="3"/>
      <c r="E71" s="3"/>
      <c r="F71" s="3"/>
      <c r="G71" s="3"/>
    </row>
    <row r="72" spans="1:7" s="4" customFormat="1" x14ac:dyDescent="0.25">
      <c r="A72" s="3"/>
      <c r="B72" s="3"/>
      <c r="C72" s="3"/>
      <c r="D72" s="3"/>
      <c r="E72" s="3"/>
      <c r="F72" s="3"/>
      <c r="G72" s="3"/>
    </row>
    <row r="73" spans="1:7" s="4" customFormat="1" x14ac:dyDescent="0.25">
      <c r="A73" s="3"/>
      <c r="B73" s="3"/>
      <c r="C73" s="3"/>
      <c r="D73" s="3"/>
      <c r="E73" s="3"/>
      <c r="F73" s="3"/>
      <c r="G73" s="3"/>
    </row>
    <row r="74" spans="1:7" s="4" customFormat="1" x14ac:dyDescent="0.25">
      <c r="A74" s="3"/>
      <c r="B74" s="3"/>
      <c r="C74" s="3"/>
      <c r="D74" s="3"/>
      <c r="E74" s="3"/>
      <c r="F74" s="3"/>
      <c r="G74" s="3"/>
    </row>
    <row r="75" spans="1:7" s="4" customFormat="1" x14ac:dyDescent="0.25">
      <c r="A75" s="3"/>
      <c r="B75" s="3"/>
      <c r="C75" s="3"/>
      <c r="D75" s="3"/>
      <c r="E75" s="3"/>
      <c r="F75" s="3"/>
      <c r="G75" s="3"/>
    </row>
    <row r="76" spans="1:7" s="4" customFormat="1" x14ac:dyDescent="0.25">
      <c r="A76" s="3"/>
      <c r="B76" s="3"/>
      <c r="C76" s="3"/>
      <c r="D76" s="3"/>
      <c r="E76" s="3"/>
      <c r="F76" s="3"/>
      <c r="G76" s="3"/>
    </row>
    <row r="77" spans="1:7" s="4" customFormat="1" x14ac:dyDescent="0.25">
      <c r="A77" s="3"/>
      <c r="B77" s="3"/>
      <c r="C77" s="3"/>
      <c r="D77" s="3"/>
      <c r="E77" s="3"/>
      <c r="F77" s="3"/>
      <c r="G77" s="3"/>
    </row>
    <row r="78" spans="1:7" s="4" customFormat="1" x14ac:dyDescent="0.25">
      <c r="A78" s="3"/>
      <c r="B78" s="3"/>
      <c r="C78" s="3"/>
      <c r="D78" s="3"/>
      <c r="E78" s="3"/>
      <c r="F78" s="3"/>
      <c r="G78" s="3"/>
    </row>
    <row r="79" spans="1:7" s="4" customFormat="1" x14ac:dyDescent="0.25">
      <c r="A79" s="3"/>
      <c r="B79" s="3"/>
      <c r="C79" s="3"/>
      <c r="D79" s="3"/>
      <c r="E79" s="3"/>
      <c r="F79" s="3"/>
      <c r="G79" s="3"/>
    </row>
    <row r="80" spans="1:7" s="4" customFormat="1" x14ac:dyDescent="0.25">
      <c r="A80" s="3"/>
      <c r="B80" s="3"/>
      <c r="C80" s="3"/>
      <c r="D80" s="3"/>
      <c r="E80" s="3"/>
      <c r="F80" s="3"/>
      <c r="G80" s="3"/>
    </row>
    <row r="81" spans="1:7" s="4" customFormat="1" x14ac:dyDescent="0.25">
      <c r="A81" s="3"/>
      <c r="B81" s="3"/>
      <c r="C81" s="3"/>
      <c r="D81" s="3"/>
      <c r="E81" s="3"/>
      <c r="F81" s="3"/>
      <c r="G81" s="3"/>
    </row>
    <row r="82" spans="1:7" s="4" customFormat="1" x14ac:dyDescent="0.25">
      <c r="A82" s="3"/>
      <c r="B82" s="3"/>
      <c r="C82" s="3"/>
      <c r="D82" s="3"/>
      <c r="E82" s="3"/>
      <c r="F82" s="3"/>
      <c r="G82" s="3"/>
    </row>
    <row r="83" spans="1:7" s="4" customFormat="1" x14ac:dyDescent="0.25">
      <c r="A83" s="3"/>
      <c r="B83" s="3"/>
      <c r="C83" s="3"/>
      <c r="D83" s="3"/>
      <c r="E83" s="3"/>
      <c r="F83" s="3"/>
      <c r="G83" s="3"/>
    </row>
    <row r="84" spans="1:7" s="4" customFormat="1" x14ac:dyDescent="0.25">
      <c r="A84" s="3"/>
      <c r="B84" s="3"/>
      <c r="C84" s="3"/>
      <c r="D84" s="3"/>
      <c r="E84" s="3"/>
      <c r="F84" s="3"/>
      <c r="G84" s="3"/>
    </row>
    <row r="85" spans="1:7" s="4" customFormat="1" x14ac:dyDescent="0.25">
      <c r="A85" s="3"/>
      <c r="B85" s="3"/>
      <c r="C85" s="3"/>
      <c r="D85" s="3"/>
      <c r="E85" s="3"/>
      <c r="F85" s="3"/>
      <c r="G85" s="3"/>
    </row>
    <row r="86" spans="1:7" s="4" customFormat="1" x14ac:dyDescent="0.25">
      <c r="A86" s="3"/>
      <c r="B86" s="3"/>
      <c r="C86" s="3"/>
      <c r="D86" s="3"/>
      <c r="E86" s="3"/>
      <c r="F86" s="3"/>
      <c r="G86" s="3"/>
    </row>
    <row r="87" spans="1:7" s="4" customFormat="1" x14ac:dyDescent="0.25">
      <c r="A87" s="3"/>
      <c r="B87" s="3"/>
      <c r="C87" s="3"/>
      <c r="D87" s="3"/>
      <c r="E87" s="3"/>
      <c r="F87" s="3"/>
      <c r="G87" s="3"/>
    </row>
    <row r="88" spans="1:7" s="4" customFormat="1" x14ac:dyDescent="0.25">
      <c r="A88" s="3"/>
      <c r="B88" s="3"/>
      <c r="C88" s="3"/>
      <c r="D88" s="3"/>
      <c r="E88" s="3"/>
      <c r="F88" s="3"/>
      <c r="G88" s="3"/>
    </row>
  </sheetData>
  <pageMargins left="0.7" right="0.7" top="0.75" bottom="0.75" header="0.3" footer="0.3"/>
  <pageSetup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8"/>
  <sheetViews>
    <sheetView zoomScale="75" zoomScaleNormal="75" workbookViewId="0">
      <selection activeCell="C47" sqref="C47"/>
    </sheetView>
  </sheetViews>
  <sheetFormatPr defaultRowHeight="15.75" x14ac:dyDescent="0.25"/>
  <cols>
    <col min="1" max="1" width="5.42578125" style="3" customWidth="1"/>
    <col min="2" max="4" width="19.28515625" style="3" bestFit="1" customWidth="1"/>
    <col min="5" max="5" width="41.28515625" style="3" bestFit="1" customWidth="1"/>
    <col min="6" max="6" width="5.28515625" style="3" bestFit="1" customWidth="1"/>
    <col min="7" max="7" width="19.28515625" style="3" bestFit="1" customWidth="1"/>
    <col min="8" max="8" width="19.7109375" style="3" customWidth="1"/>
    <col min="9" max="9" width="29.7109375" style="3" customWidth="1"/>
    <col min="10" max="10" width="18.5703125" style="3" customWidth="1"/>
    <col min="11" max="11" width="4" style="3" customWidth="1"/>
    <col min="12" max="12" width="17.5703125" style="4" bestFit="1" customWidth="1"/>
    <col min="13" max="16384" width="9.140625" style="3"/>
  </cols>
  <sheetData>
    <row r="1" spans="1:10" x14ac:dyDescent="0.25">
      <c r="J1" s="1"/>
    </row>
    <row r="2" spans="1:10" x14ac:dyDescent="0.25">
      <c r="J2" s="2" t="s">
        <v>64</v>
      </c>
    </row>
    <row r="3" spans="1:10" x14ac:dyDescent="0.25">
      <c r="J3" s="2" t="s">
        <v>65</v>
      </c>
    </row>
    <row r="4" spans="1:10" x14ac:dyDescent="0.25">
      <c r="J4" s="2" t="s">
        <v>66</v>
      </c>
    </row>
    <row r="5" spans="1:10" x14ac:dyDescent="0.25">
      <c r="J5" s="2" t="s">
        <v>68</v>
      </c>
    </row>
    <row r="6" spans="1:10" x14ac:dyDescent="0.25">
      <c r="J6" s="2" t="s">
        <v>72</v>
      </c>
    </row>
    <row r="7" spans="1:10" x14ac:dyDescent="0.25">
      <c r="J7" s="2" t="s">
        <v>85</v>
      </c>
    </row>
    <row r="8" spans="1:10" x14ac:dyDescent="0.25">
      <c r="A8" s="6" t="s">
        <v>86</v>
      </c>
    </row>
    <row r="10" spans="1:10" x14ac:dyDescent="0.25">
      <c r="A10" s="6" t="s">
        <v>7</v>
      </c>
    </row>
    <row r="12" spans="1:10" x14ac:dyDescent="0.25">
      <c r="A12" s="18" t="s">
        <v>47</v>
      </c>
      <c r="B12" s="18" t="s">
        <v>48</v>
      </c>
      <c r="C12" s="18" t="s">
        <v>49</v>
      </c>
      <c r="D12" s="18" t="s">
        <v>50</v>
      </c>
      <c r="E12" s="18" t="s">
        <v>51</v>
      </c>
      <c r="F12" s="18" t="s">
        <v>52</v>
      </c>
      <c r="G12" s="18" t="s">
        <v>62</v>
      </c>
      <c r="H12" s="18" t="s">
        <v>53</v>
      </c>
      <c r="I12" s="18" t="s">
        <v>54</v>
      </c>
      <c r="J12" s="18" t="s">
        <v>55</v>
      </c>
    </row>
    <row r="13" spans="1:10" x14ac:dyDescent="0.25">
      <c r="E13" s="19" t="s">
        <v>57</v>
      </c>
      <c r="J13" s="29" t="s">
        <v>82</v>
      </c>
    </row>
    <row r="14" spans="1:10" ht="47.25" x14ac:dyDescent="0.25">
      <c r="A14" s="7"/>
      <c r="B14" s="7" t="str">
        <f>"Total "&amp;A10</f>
        <v>Total Shrd Svces/Ovrhead Billings</v>
      </c>
      <c r="C14" s="8" t="s">
        <v>56</v>
      </c>
      <c r="D14" s="8" t="s">
        <v>80</v>
      </c>
      <c r="E14" s="9" t="s">
        <v>58</v>
      </c>
      <c r="F14" s="9" t="s">
        <v>59</v>
      </c>
      <c r="G14" s="18" t="s">
        <v>63</v>
      </c>
      <c r="H14" s="8" t="s">
        <v>60</v>
      </c>
      <c r="I14" s="8" t="s">
        <v>61</v>
      </c>
      <c r="J14" s="8" t="s">
        <v>81</v>
      </c>
    </row>
    <row r="15" spans="1:10" x14ac:dyDescent="0.25">
      <c r="B15" s="16">
        <v>171309820.77999991</v>
      </c>
      <c r="C15" s="16">
        <v>62581916.889999852</v>
      </c>
      <c r="D15" s="15">
        <f>+B15-C15</f>
        <v>108727903.89000006</v>
      </c>
    </row>
    <row r="16" spans="1:10" x14ac:dyDescent="0.25">
      <c r="A16" s="5">
        <v>1</v>
      </c>
      <c r="E16" s="3" t="s">
        <v>33</v>
      </c>
      <c r="F16" s="3" t="str">
        <f t="shared" ref="F16:F51" si="0">LEFT(E16,3)</f>
        <v xml:space="preserve">05 </v>
      </c>
      <c r="G16" s="10">
        <v>596704.13999999978</v>
      </c>
      <c r="H16" s="25">
        <f t="shared" ref="H16:H42" si="1">+G16/$G$52</f>
        <v>5.4880496970095673E-3</v>
      </c>
      <c r="I16" s="12">
        <f>IF(OR(G16=0,J16=0),"n/a",+J16/G16)</f>
        <v>4.5485439400504257E-2</v>
      </c>
      <c r="J16" s="10">
        <v>27141.35</v>
      </c>
    </row>
    <row r="17" spans="1:11" s="4" customFormat="1" x14ac:dyDescent="0.25">
      <c r="A17" s="5">
        <v>2</v>
      </c>
      <c r="B17" s="3"/>
      <c r="C17" s="3"/>
      <c r="D17" s="3"/>
      <c r="E17" s="3" t="s">
        <v>43</v>
      </c>
      <c r="F17" s="3" t="str">
        <f t="shared" si="0"/>
        <v xml:space="preserve">06 </v>
      </c>
      <c r="G17" s="10">
        <v>123227.67999999996</v>
      </c>
      <c r="H17" s="25">
        <f t="shared" si="1"/>
        <v>1.1333583706779576E-3</v>
      </c>
      <c r="I17" s="12">
        <f t="shared" ref="I17:I51" si="2">IF(OR(G17=0,J17=0),"n/a",+J17/G17)</f>
        <v>4.2852222812277255E-2</v>
      </c>
      <c r="J17" s="10">
        <v>5280.58</v>
      </c>
      <c r="K17" s="3"/>
    </row>
    <row r="18" spans="1:11" s="4" customFormat="1" x14ac:dyDescent="0.25">
      <c r="A18" s="5">
        <v>3</v>
      </c>
      <c r="B18" s="3"/>
      <c r="C18" s="3"/>
      <c r="D18" s="3"/>
      <c r="E18" s="3" t="s">
        <v>28</v>
      </c>
      <c r="F18" s="3" t="str">
        <f t="shared" si="0"/>
        <v xml:space="preserve">08 </v>
      </c>
      <c r="G18" s="10">
        <v>10469836.869999995</v>
      </c>
      <c r="H18" s="25">
        <f t="shared" si="1"/>
        <v>9.6293927275488814E-2</v>
      </c>
      <c r="I18" s="12">
        <f t="shared" si="2"/>
        <v>3.5956312851319526E-2</v>
      </c>
      <c r="J18" s="10">
        <v>376456.72999999981</v>
      </c>
      <c r="K18" s="3"/>
    </row>
    <row r="19" spans="1:11" s="4" customFormat="1" x14ac:dyDescent="0.25">
      <c r="A19" s="5">
        <v>4</v>
      </c>
      <c r="B19" s="3"/>
      <c r="C19" s="3"/>
      <c r="D19" s="3"/>
      <c r="E19" s="3" t="s">
        <v>17</v>
      </c>
      <c r="F19" s="3" t="str">
        <f t="shared" si="0"/>
        <v xml:space="preserve">09 </v>
      </c>
      <c r="G19" s="10">
        <v>7371041.2400000067</v>
      </c>
      <c r="H19" s="25">
        <f t="shared" si="1"/>
        <v>6.7793464016903046E-2</v>
      </c>
      <c r="I19" s="12">
        <f t="shared" si="2"/>
        <v>4.0949800736700209E-2</v>
      </c>
      <c r="J19" s="10">
        <v>301842.66999999993</v>
      </c>
      <c r="K19" s="3"/>
    </row>
    <row r="20" spans="1:11" s="4" customFormat="1" x14ac:dyDescent="0.25">
      <c r="A20" s="5">
        <v>5</v>
      </c>
      <c r="B20" s="3"/>
      <c r="C20" s="3"/>
      <c r="D20" s="3"/>
      <c r="E20" s="3" t="s">
        <v>24</v>
      </c>
      <c r="F20" s="3" t="str">
        <f t="shared" si="0"/>
        <v xml:space="preserve">11 </v>
      </c>
      <c r="G20" s="10">
        <v>492566.35000000033</v>
      </c>
      <c r="H20" s="25">
        <f t="shared" si="1"/>
        <v>4.5302662184891346E-3</v>
      </c>
      <c r="I20" s="12">
        <f t="shared" si="2"/>
        <v>4.8026930788105965E-2</v>
      </c>
      <c r="J20" s="10">
        <v>23656.449999999993</v>
      </c>
      <c r="K20" s="3"/>
    </row>
    <row r="21" spans="1:11" s="4" customFormat="1" x14ac:dyDescent="0.25">
      <c r="A21" s="5">
        <f t="shared" ref="A21:A57" si="3">+A20+1</f>
        <v>6</v>
      </c>
      <c r="B21" s="3"/>
      <c r="C21" s="3"/>
      <c r="D21" s="3"/>
      <c r="E21" s="3" t="s">
        <v>34</v>
      </c>
      <c r="F21" s="3" t="str">
        <f t="shared" si="0"/>
        <v xml:space="preserve">16 </v>
      </c>
      <c r="G21" s="10">
        <v>4218299.42</v>
      </c>
      <c r="H21" s="25">
        <f t="shared" si="1"/>
        <v>3.8796843028148995E-2</v>
      </c>
      <c r="I21" s="12">
        <f t="shared" si="2"/>
        <v>4.4551659635389283E-2</v>
      </c>
      <c r="J21" s="10">
        <v>187932.24000000002</v>
      </c>
      <c r="K21" s="3"/>
    </row>
    <row r="22" spans="1:11" s="4" customFormat="1" x14ac:dyDescent="0.25">
      <c r="A22" s="5">
        <f t="shared" si="3"/>
        <v>7</v>
      </c>
      <c r="B22" s="3"/>
      <c r="C22" s="3"/>
      <c r="D22" s="3"/>
      <c r="E22" s="3" t="s">
        <v>18</v>
      </c>
      <c r="F22" s="3" t="str">
        <f t="shared" si="0"/>
        <v xml:space="preserve">17 </v>
      </c>
      <c r="G22" s="10">
        <v>3079263.7199999997</v>
      </c>
      <c r="H22" s="25">
        <f t="shared" si="1"/>
        <v>2.8320822988690104E-2</v>
      </c>
      <c r="I22" s="12">
        <f t="shared" si="2"/>
        <v>4.556953309604804E-2</v>
      </c>
      <c r="J22" s="10">
        <v>140320.60999999999</v>
      </c>
      <c r="K22" s="3"/>
    </row>
    <row r="23" spans="1:11" s="4" customFormat="1" x14ac:dyDescent="0.25">
      <c r="A23" s="5">
        <f t="shared" si="3"/>
        <v>8</v>
      </c>
      <c r="B23" s="3"/>
      <c r="C23" s="3"/>
      <c r="D23" s="3"/>
      <c r="E23" s="3" t="s">
        <v>29</v>
      </c>
      <c r="F23" s="3" t="str">
        <f t="shared" si="0"/>
        <v xml:space="preserve">18 </v>
      </c>
      <c r="G23" s="10">
        <v>0</v>
      </c>
      <c r="H23" s="25">
        <f t="shared" si="1"/>
        <v>0</v>
      </c>
      <c r="I23" s="12" t="str">
        <f t="shared" si="2"/>
        <v>n/a</v>
      </c>
      <c r="J23" s="10">
        <v>0</v>
      </c>
      <c r="K23" s="3"/>
    </row>
    <row r="24" spans="1:11" s="4" customFormat="1" x14ac:dyDescent="0.25">
      <c r="A24" s="5">
        <f t="shared" si="3"/>
        <v>9</v>
      </c>
      <c r="B24" s="3"/>
      <c r="C24" s="3"/>
      <c r="D24" s="3"/>
      <c r="E24" s="3" t="s">
        <v>41</v>
      </c>
      <c r="F24" s="3" t="str">
        <f t="shared" si="0"/>
        <v xml:space="preserve">20 </v>
      </c>
      <c r="G24" s="10">
        <v>303296.09000000003</v>
      </c>
      <c r="H24" s="25">
        <f t="shared" si="1"/>
        <v>2.789496340395237E-3</v>
      </c>
      <c r="I24" s="12">
        <f t="shared" si="2"/>
        <v>5.2115277846146967E-2</v>
      </c>
      <c r="J24" s="10">
        <v>15806.359999999999</v>
      </c>
      <c r="K24" s="3"/>
    </row>
    <row r="25" spans="1:11" s="4" customFormat="1" x14ac:dyDescent="0.25">
      <c r="A25" s="5">
        <f t="shared" si="3"/>
        <v>10</v>
      </c>
      <c r="B25" s="3"/>
      <c r="C25" s="3"/>
      <c r="D25" s="3"/>
      <c r="E25" s="3" t="s">
        <v>11</v>
      </c>
      <c r="F25" s="3" t="str">
        <f t="shared" si="0"/>
        <v xml:space="preserve">26 </v>
      </c>
      <c r="G25" s="10">
        <v>767252.81999999983</v>
      </c>
      <c r="H25" s="25">
        <f t="shared" si="1"/>
        <v>7.0566321298369686E-3</v>
      </c>
      <c r="I25" s="12">
        <f t="shared" si="2"/>
        <v>4.7653979297202206E-2</v>
      </c>
      <c r="J25" s="10">
        <v>36562.65</v>
      </c>
      <c r="K25" s="3"/>
    </row>
    <row r="26" spans="1:11" s="4" customFormat="1" x14ac:dyDescent="0.25">
      <c r="A26" s="5">
        <f t="shared" si="3"/>
        <v>11</v>
      </c>
      <c r="B26" s="3"/>
      <c r="C26" s="3"/>
      <c r="D26" s="3"/>
      <c r="E26" s="3" t="s">
        <v>35</v>
      </c>
      <c r="F26" s="3" t="str">
        <f t="shared" si="0"/>
        <v xml:space="preserve">27 </v>
      </c>
      <c r="G26" s="10">
        <v>20245.320000000007</v>
      </c>
      <c r="H26" s="25">
        <f t="shared" si="1"/>
        <v>1.862016950173361E-4</v>
      </c>
      <c r="I26" s="12">
        <f t="shared" si="2"/>
        <v>6.3718429740799336E-4</v>
      </c>
      <c r="J26" s="10">
        <v>12.9</v>
      </c>
      <c r="K26" s="3"/>
    </row>
    <row r="27" spans="1:11" s="4" customFormat="1" x14ac:dyDescent="0.25">
      <c r="A27" s="5">
        <f t="shared" si="3"/>
        <v>12</v>
      </c>
      <c r="B27" s="3"/>
      <c r="C27" s="3"/>
      <c r="D27" s="3"/>
      <c r="E27" s="3" t="s">
        <v>36</v>
      </c>
      <c r="F27" s="3" t="str">
        <f t="shared" si="0"/>
        <v xml:space="preserve">28 </v>
      </c>
      <c r="G27" s="10">
        <v>8031875.200000003</v>
      </c>
      <c r="H27" s="25">
        <f t="shared" si="1"/>
        <v>7.3871333049203736E-2</v>
      </c>
      <c r="I27" s="12">
        <f t="shared" si="2"/>
        <v>3.9005548791395561E-2</v>
      </c>
      <c r="J27" s="10">
        <v>313287.70000000007</v>
      </c>
      <c r="K27" s="3"/>
    </row>
    <row r="28" spans="1:11" s="4" customFormat="1" x14ac:dyDescent="0.25">
      <c r="A28" s="5">
        <f t="shared" si="3"/>
        <v>13</v>
      </c>
      <c r="B28" s="3"/>
      <c r="C28" s="3"/>
      <c r="D28" s="3"/>
      <c r="E28" s="3" t="s">
        <v>30</v>
      </c>
      <c r="F28" s="3" t="str">
        <f t="shared" si="0"/>
        <v xml:space="preserve">31 </v>
      </c>
      <c r="G28" s="10">
        <v>9333.92</v>
      </c>
      <c r="H28" s="25">
        <f t="shared" si="1"/>
        <v>8.5846591960819248E-5</v>
      </c>
      <c r="I28" s="12">
        <f t="shared" si="2"/>
        <v>4.2612321511219305E-2</v>
      </c>
      <c r="J28" s="10">
        <v>397.74000000000007</v>
      </c>
      <c r="K28" s="3"/>
    </row>
    <row r="29" spans="1:11" s="4" customFormat="1" x14ac:dyDescent="0.25">
      <c r="A29" s="5">
        <f t="shared" si="3"/>
        <v>14</v>
      </c>
      <c r="B29" s="3"/>
      <c r="C29" s="3"/>
      <c r="D29" s="3"/>
      <c r="E29" s="3" t="s">
        <v>31</v>
      </c>
      <c r="F29" s="3" t="str">
        <f t="shared" si="0"/>
        <v xml:space="preserve">32 </v>
      </c>
      <c r="G29" s="10">
        <v>250478.93999999997</v>
      </c>
      <c r="H29" s="25">
        <f t="shared" si="1"/>
        <v>2.3037226971045952E-3</v>
      </c>
      <c r="I29" s="12">
        <f t="shared" si="2"/>
        <v>4.3191455537140176E-2</v>
      </c>
      <c r="J29" s="10">
        <v>10818.550000000001</v>
      </c>
      <c r="K29" s="3"/>
    </row>
    <row r="30" spans="1:11" s="4" customFormat="1" x14ac:dyDescent="0.25">
      <c r="A30" s="5">
        <f t="shared" si="3"/>
        <v>15</v>
      </c>
      <c r="B30" s="3"/>
      <c r="C30" s="3"/>
      <c r="D30" s="3"/>
      <c r="E30" s="3" t="s">
        <v>25</v>
      </c>
      <c r="F30" s="3" t="str">
        <f t="shared" si="0"/>
        <v xml:space="preserve">33 </v>
      </c>
      <c r="G30" s="10">
        <v>2234783.5399999991</v>
      </c>
      <c r="H30" s="25">
        <f t="shared" si="1"/>
        <v>2.0553909898428001E-2</v>
      </c>
      <c r="I30" s="12">
        <f t="shared" si="2"/>
        <v>3.0820806027594076E-2</v>
      </c>
      <c r="J30" s="10">
        <v>68877.83</v>
      </c>
      <c r="K30" s="3"/>
    </row>
    <row r="31" spans="1:11" s="4" customFormat="1" x14ac:dyDescent="0.25">
      <c r="A31" s="5">
        <f t="shared" si="3"/>
        <v>16</v>
      </c>
      <c r="B31" s="3"/>
      <c r="C31" s="3"/>
      <c r="D31" s="3"/>
      <c r="E31" s="3" t="s">
        <v>42</v>
      </c>
      <c r="F31" s="3" t="str">
        <f t="shared" si="0"/>
        <v xml:space="preserve">37 </v>
      </c>
      <c r="G31" s="10">
        <v>17828331.339999996</v>
      </c>
      <c r="H31" s="25">
        <f t="shared" si="1"/>
        <v>0.16397199524821998</v>
      </c>
      <c r="I31" s="12">
        <f t="shared" si="2"/>
        <v>4.0980807236893103E-2</v>
      </c>
      <c r="J31" s="10">
        <v>730619.40999999992</v>
      </c>
    </row>
    <row r="32" spans="1:11" s="4" customFormat="1" x14ac:dyDescent="0.25">
      <c r="A32" s="5">
        <f t="shared" si="3"/>
        <v>17</v>
      </c>
      <c r="B32" s="3"/>
      <c r="C32" s="3"/>
      <c r="D32" s="3"/>
      <c r="E32" s="3" t="s">
        <v>19</v>
      </c>
      <c r="F32" s="3" t="str">
        <f t="shared" si="0"/>
        <v xml:space="preserve">40 </v>
      </c>
      <c r="G32" s="10">
        <v>75113.550000000032</v>
      </c>
      <c r="H32" s="25">
        <f t="shared" si="1"/>
        <v>6.9083967696086926E-4</v>
      </c>
      <c r="I32" s="12">
        <f t="shared" si="2"/>
        <v>9.4385633484238132E-2</v>
      </c>
      <c r="J32" s="10">
        <v>7089.6399999999985</v>
      </c>
    </row>
    <row r="33" spans="1:10" s="4" customFormat="1" x14ac:dyDescent="0.25">
      <c r="A33" s="5">
        <f t="shared" si="3"/>
        <v>18</v>
      </c>
      <c r="B33" s="3"/>
      <c r="C33" s="3"/>
      <c r="D33" s="3"/>
      <c r="E33" s="3" t="s">
        <v>40</v>
      </c>
      <c r="F33" s="3" t="str">
        <f t="shared" si="0"/>
        <v xml:space="preserve">44 </v>
      </c>
      <c r="G33" s="10">
        <v>867295.03999999969</v>
      </c>
      <c r="H33" s="25">
        <f t="shared" si="1"/>
        <v>7.9767475410676726E-3</v>
      </c>
      <c r="I33" s="12">
        <f t="shared" si="2"/>
        <v>3.7304029779762153E-2</v>
      </c>
      <c r="J33" s="10">
        <v>32353.599999999995</v>
      </c>
    </row>
    <row r="34" spans="1:10" s="4" customFormat="1" x14ac:dyDescent="0.25">
      <c r="A34" s="5">
        <f t="shared" si="3"/>
        <v>19</v>
      </c>
      <c r="B34" s="3"/>
      <c r="C34" s="3"/>
      <c r="D34" s="3"/>
      <c r="E34" s="3" t="s">
        <v>27</v>
      </c>
      <c r="F34" s="3" t="str">
        <f t="shared" si="0"/>
        <v xml:space="preserve">45 </v>
      </c>
      <c r="G34" s="10">
        <v>1847174.8699999999</v>
      </c>
      <c r="H34" s="25">
        <f t="shared" si="1"/>
        <v>1.6988967908999574E-2</v>
      </c>
      <c r="I34" s="12">
        <f t="shared" si="2"/>
        <v>7.1029674629560113E-2</v>
      </c>
      <c r="J34" s="10">
        <v>131204.22999999998</v>
      </c>
    </row>
    <row r="35" spans="1:10" s="4" customFormat="1" x14ac:dyDescent="0.25">
      <c r="A35" s="5">
        <f t="shared" si="3"/>
        <v>20</v>
      </c>
      <c r="B35" s="3"/>
      <c r="C35" s="3"/>
      <c r="D35" s="3"/>
      <c r="E35" s="3" t="s">
        <v>32</v>
      </c>
      <c r="F35" s="3" t="str">
        <f t="shared" si="0"/>
        <v xml:space="preserve">46 </v>
      </c>
      <c r="G35" s="10">
        <v>13490668.780000003</v>
      </c>
      <c r="H35" s="25">
        <f t="shared" si="1"/>
        <v>0.12407733707115803</v>
      </c>
      <c r="I35" s="12">
        <f t="shared" si="2"/>
        <v>5.3745111663767312E-3</v>
      </c>
      <c r="J35" s="10">
        <v>72505.749999999971</v>
      </c>
    </row>
    <row r="36" spans="1:10" s="4" customFormat="1" x14ac:dyDescent="0.25">
      <c r="A36" s="5">
        <f t="shared" si="3"/>
        <v>21</v>
      </c>
      <c r="B36" s="3"/>
      <c r="C36" s="3"/>
      <c r="D36" s="3"/>
      <c r="E36" s="3" t="s">
        <v>12</v>
      </c>
      <c r="F36" s="3" t="str">
        <f t="shared" si="0"/>
        <v xml:space="preserve">48 </v>
      </c>
      <c r="G36" s="10">
        <v>6237244.3199999994</v>
      </c>
      <c r="H36" s="25">
        <f t="shared" si="1"/>
        <v>5.7365626456941717E-2</v>
      </c>
      <c r="I36" s="12">
        <f t="shared" si="2"/>
        <v>7.046453488934358E-2</v>
      </c>
      <c r="J36" s="10">
        <v>439504.52</v>
      </c>
    </row>
    <row r="37" spans="1:10" s="4" customFormat="1" x14ac:dyDescent="0.25">
      <c r="A37" s="5">
        <f t="shared" si="3"/>
        <v>22</v>
      </c>
      <c r="B37" s="3"/>
      <c r="C37" s="3"/>
      <c r="D37" s="3"/>
      <c r="E37" s="3" t="s">
        <v>13</v>
      </c>
      <c r="F37" s="3" t="str">
        <f t="shared" si="0"/>
        <v xml:space="preserve">49 </v>
      </c>
      <c r="G37" s="10">
        <v>1734403.0600000005</v>
      </c>
      <c r="H37" s="25">
        <f t="shared" si="1"/>
        <v>1.5951775008508359E-2</v>
      </c>
      <c r="I37" s="12">
        <f t="shared" si="2"/>
        <v>7.211413706800078E-2</v>
      </c>
      <c r="J37" s="10">
        <v>125074.98000000003</v>
      </c>
    </row>
    <row r="38" spans="1:10" s="4" customFormat="1" x14ac:dyDescent="0.25">
      <c r="A38" s="5">
        <f t="shared" si="3"/>
        <v>23</v>
      </c>
      <c r="B38" s="3"/>
      <c r="C38" s="3"/>
      <c r="D38" s="3"/>
      <c r="E38" s="3" t="s">
        <v>20</v>
      </c>
      <c r="F38" s="3" t="str">
        <f t="shared" si="0"/>
        <v xml:space="preserve">51 </v>
      </c>
      <c r="G38" s="10">
        <v>477443.41000000015</v>
      </c>
      <c r="H38" s="25">
        <f t="shared" si="1"/>
        <v>4.391176440622176E-3</v>
      </c>
      <c r="I38" s="12">
        <f t="shared" si="2"/>
        <v>7.9829984458262809E-2</v>
      </c>
      <c r="J38" s="10">
        <v>38114.30000000001</v>
      </c>
    </row>
    <row r="39" spans="1:10" s="4" customFormat="1" x14ac:dyDescent="0.25">
      <c r="A39" s="5">
        <f t="shared" si="3"/>
        <v>24</v>
      </c>
      <c r="B39" s="3"/>
      <c r="C39" s="3"/>
      <c r="D39" s="3"/>
      <c r="E39" s="3" t="s">
        <v>14</v>
      </c>
      <c r="F39" s="3" t="str">
        <f t="shared" si="0"/>
        <v xml:space="preserve">52 </v>
      </c>
      <c r="G39" s="10">
        <v>73145.259999999937</v>
      </c>
      <c r="H39" s="25">
        <f t="shared" si="1"/>
        <v>6.7273678037609367E-4</v>
      </c>
      <c r="I39" s="12">
        <f t="shared" si="2"/>
        <v>0.12253056452325152</v>
      </c>
      <c r="J39" s="10">
        <v>8962.5300000000007</v>
      </c>
    </row>
    <row r="40" spans="1:10" s="4" customFormat="1" x14ac:dyDescent="0.25">
      <c r="A40" s="5">
        <f t="shared" si="3"/>
        <v>25</v>
      </c>
      <c r="B40" s="3"/>
      <c r="C40" s="3"/>
      <c r="D40" s="3"/>
      <c r="E40" s="3" t="s">
        <v>45</v>
      </c>
      <c r="F40" s="3" t="str">
        <f t="shared" si="0"/>
        <v xml:space="preserve">53 </v>
      </c>
      <c r="G40" s="10">
        <v>1013.5099999999999</v>
      </c>
      <c r="H40" s="25">
        <f t="shared" si="1"/>
        <v>9.3215261560212529E-6</v>
      </c>
      <c r="I40" s="12">
        <f t="shared" si="2"/>
        <v>2.5969156693076537E-2</v>
      </c>
      <c r="J40" s="10">
        <v>26.319999999999997</v>
      </c>
    </row>
    <row r="41" spans="1:10" s="4" customFormat="1" x14ac:dyDescent="0.25">
      <c r="A41" s="5">
        <f t="shared" si="3"/>
        <v>26</v>
      </c>
      <c r="B41" s="3"/>
      <c r="C41" s="3"/>
      <c r="D41" s="3"/>
      <c r="E41" s="3" t="s">
        <v>21</v>
      </c>
      <c r="F41" s="3" t="str">
        <f t="shared" si="0"/>
        <v xml:space="preserve">55 </v>
      </c>
      <c r="G41" s="10">
        <v>2093.5499999999997</v>
      </c>
      <c r="H41" s="25">
        <f t="shared" si="1"/>
        <v>1.9254946753301196E-5</v>
      </c>
      <c r="I41" s="12">
        <f t="shared" si="2"/>
        <v>0.10309760932387572</v>
      </c>
      <c r="J41" s="10">
        <v>215.84</v>
      </c>
    </row>
    <row r="42" spans="1:10" s="4" customFormat="1" x14ac:dyDescent="0.25">
      <c r="A42" s="5">
        <f t="shared" si="3"/>
        <v>27</v>
      </c>
      <c r="B42" s="3"/>
      <c r="C42" s="3"/>
      <c r="D42" s="3"/>
      <c r="E42" s="3" t="s">
        <v>22</v>
      </c>
      <c r="F42" s="3" t="str">
        <f t="shared" si="0"/>
        <v xml:space="preserve">57 </v>
      </c>
      <c r="G42" s="10">
        <v>389790.22000000003</v>
      </c>
      <c r="H42" s="25">
        <f t="shared" si="1"/>
        <v>3.5850062960318886E-3</v>
      </c>
      <c r="I42" s="12">
        <f t="shared" si="2"/>
        <v>9.994873652807397E-2</v>
      </c>
      <c r="J42" s="10">
        <v>38959.039999999994</v>
      </c>
    </row>
    <row r="43" spans="1:10" s="4" customFormat="1" x14ac:dyDescent="0.25">
      <c r="A43" s="5">
        <f t="shared" si="3"/>
        <v>28</v>
      </c>
      <c r="B43" s="3"/>
      <c r="C43" s="3"/>
      <c r="D43" s="3"/>
      <c r="E43" s="3" t="s">
        <v>15</v>
      </c>
      <c r="F43" s="3" t="str">
        <f t="shared" si="0"/>
        <v xml:space="preserve">58 </v>
      </c>
      <c r="G43" s="10">
        <v>21965605.579999987</v>
      </c>
      <c r="H43" s="25">
        <f>H52-SUM(H16:H42,H44:H51)</f>
        <v>0.20202362773610161</v>
      </c>
      <c r="I43" s="12">
        <f t="shared" si="2"/>
        <v>5.0176727702127867E-2</v>
      </c>
      <c r="J43" s="10">
        <v>1102162.2099999997</v>
      </c>
    </row>
    <row r="44" spans="1:10" s="4" customFormat="1" x14ac:dyDescent="0.25">
      <c r="A44" s="5">
        <f t="shared" si="3"/>
        <v>29</v>
      </c>
      <c r="B44" s="3"/>
      <c r="C44" s="3"/>
      <c r="D44" s="3"/>
      <c r="E44" s="3" t="s">
        <v>26</v>
      </c>
      <c r="F44" s="3" t="str">
        <f t="shared" si="0"/>
        <v xml:space="preserve">60 </v>
      </c>
      <c r="G44" s="10">
        <v>-12170.820000000011</v>
      </c>
      <c r="H44" s="25">
        <f t="shared" ref="H44:H51" si="4">+G44/$G$52</f>
        <v>-1.1193833013016814E-4</v>
      </c>
      <c r="I44" s="12">
        <f t="shared" si="2"/>
        <v>5.0854420655305037E-2</v>
      </c>
      <c r="J44" s="10">
        <v>-618.94000000000017</v>
      </c>
    </row>
    <row r="45" spans="1:10" s="4" customFormat="1" x14ac:dyDescent="0.25">
      <c r="A45" s="5">
        <f t="shared" si="3"/>
        <v>30</v>
      </c>
      <c r="B45" s="3"/>
      <c r="C45" s="3"/>
      <c r="D45" s="3"/>
      <c r="E45" s="3" t="s">
        <v>23</v>
      </c>
      <c r="F45" s="3" t="str">
        <f t="shared" si="0"/>
        <v xml:space="preserve">61 </v>
      </c>
      <c r="G45" s="10">
        <v>1960326.3100000008</v>
      </c>
      <c r="H45" s="25">
        <f t="shared" si="4"/>
        <v>1.8029652369489831E-2</v>
      </c>
      <c r="I45" s="12">
        <f t="shared" si="2"/>
        <v>4.5415535947176039E-2</v>
      </c>
      <c r="J45" s="10">
        <v>89029.26999999999</v>
      </c>
    </row>
    <row r="46" spans="1:10" s="4" customFormat="1" x14ac:dyDescent="0.25">
      <c r="A46" s="5">
        <f t="shared" si="3"/>
        <v>31</v>
      </c>
      <c r="B46" s="3"/>
      <c r="C46" s="3"/>
      <c r="D46" s="3"/>
      <c r="E46" s="3" t="s">
        <v>37</v>
      </c>
      <c r="F46" s="3" t="str">
        <f t="shared" si="0"/>
        <v xml:space="preserve">63 </v>
      </c>
      <c r="G46" s="10">
        <v>995402.98000000033</v>
      </c>
      <c r="H46" s="25">
        <f t="shared" si="4"/>
        <v>9.154990985635568E-3</v>
      </c>
      <c r="I46" s="12">
        <f t="shared" si="2"/>
        <v>4.4643175570963214E-2</v>
      </c>
      <c r="J46" s="10">
        <v>44437.95</v>
      </c>
    </row>
    <row r="47" spans="1:10" s="4" customFormat="1" x14ac:dyDescent="0.25">
      <c r="A47" s="5">
        <f t="shared" si="3"/>
        <v>32</v>
      </c>
      <c r="B47" s="3"/>
      <c r="C47" s="3"/>
      <c r="D47" s="3"/>
      <c r="E47" s="3" t="s">
        <v>16</v>
      </c>
      <c r="F47" s="3" t="str">
        <f t="shared" si="0"/>
        <v xml:space="preserve">64 </v>
      </c>
      <c r="G47" s="10">
        <v>2398215.5</v>
      </c>
      <c r="H47" s="25">
        <f t="shared" si="4"/>
        <v>2.2057037928610069E-2</v>
      </c>
      <c r="I47" s="12">
        <f t="shared" si="2"/>
        <v>6.5203702502965227E-2</v>
      </c>
      <c r="J47" s="10">
        <v>156372.53</v>
      </c>
    </row>
    <row r="48" spans="1:10" s="4" customFormat="1" x14ac:dyDescent="0.25">
      <c r="A48" s="5">
        <f t="shared" si="3"/>
        <v>33</v>
      </c>
      <c r="B48" s="3"/>
      <c r="C48" s="3"/>
      <c r="D48" s="3"/>
      <c r="E48" s="3" t="s">
        <v>46</v>
      </c>
      <c r="F48" s="3" t="str">
        <f t="shared" si="0"/>
        <v xml:space="preserve">65 </v>
      </c>
      <c r="G48" s="10">
        <v>106.43</v>
      </c>
      <c r="H48" s="25">
        <f t="shared" si="4"/>
        <v>9.7886555513546211E-7</v>
      </c>
      <c r="I48" s="12" t="str">
        <f t="shared" si="2"/>
        <v>n/a</v>
      </c>
      <c r="J48" s="10">
        <v>0</v>
      </c>
    </row>
    <row r="49" spans="1:10" s="4" customFormat="1" x14ac:dyDescent="0.25">
      <c r="A49" s="5">
        <f t="shared" si="3"/>
        <v>34</v>
      </c>
      <c r="B49" s="3"/>
      <c r="C49" s="3"/>
      <c r="D49" s="3"/>
      <c r="E49" s="3" t="s">
        <v>38</v>
      </c>
      <c r="F49" s="3" t="str">
        <f t="shared" si="0"/>
        <v xml:space="preserve">67 </v>
      </c>
      <c r="G49" s="10">
        <v>159034.21</v>
      </c>
      <c r="H49" s="25">
        <f t="shared" si="4"/>
        <v>1.4626807315341506E-3</v>
      </c>
      <c r="I49" s="12">
        <f t="shared" si="2"/>
        <v>3.7191243318025723E-2</v>
      </c>
      <c r="J49" s="10">
        <v>5914.6799999999994</v>
      </c>
    </row>
    <row r="50" spans="1:10" s="4" customFormat="1" x14ac:dyDescent="0.25">
      <c r="A50" s="5">
        <f t="shared" si="3"/>
        <v>35</v>
      </c>
      <c r="B50" s="3"/>
      <c r="C50" s="3"/>
      <c r="D50" s="3"/>
      <c r="E50" s="3" t="s">
        <v>39</v>
      </c>
      <c r="F50" s="3" t="str">
        <f t="shared" si="0"/>
        <v xml:space="preserve">70 </v>
      </c>
      <c r="G50" s="10">
        <v>250693.77000000005</v>
      </c>
      <c r="H50" s="25">
        <f t="shared" si="4"/>
        <v>2.3056985468387849E-3</v>
      </c>
      <c r="I50" s="12">
        <f t="shared" si="2"/>
        <v>2.1400172808442742E-2</v>
      </c>
      <c r="J50" s="10">
        <v>5364.8899999999994</v>
      </c>
    </row>
    <row r="51" spans="1:10" s="4" customFormat="1" x14ac:dyDescent="0.25">
      <c r="A51" s="5">
        <f t="shared" si="3"/>
        <v>36</v>
      </c>
      <c r="B51" s="3"/>
      <c r="C51" s="3"/>
      <c r="D51" s="3"/>
      <c r="E51" s="3" t="s">
        <v>44</v>
      </c>
      <c r="F51" s="3" t="str">
        <f t="shared" si="0"/>
        <v xml:space="preserve">77 </v>
      </c>
      <c r="G51" s="13">
        <v>18767.77</v>
      </c>
      <c r="H51" s="26">
        <f t="shared" si="4"/>
        <v>1.7261226721511483E-4</v>
      </c>
      <c r="I51" s="14" t="str">
        <f t="shared" si="2"/>
        <v>n/a</v>
      </c>
      <c r="J51" s="13">
        <v>0</v>
      </c>
    </row>
    <row r="52" spans="1:10" s="4" customFormat="1" x14ac:dyDescent="0.25">
      <c r="A52" s="5">
        <f t="shared" si="3"/>
        <v>37</v>
      </c>
      <c r="B52" s="3"/>
      <c r="C52" s="3"/>
      <c r="D52" s="20"/>
      <c r="E52" s="3"/>
      <c r="F52" s="3" t="str">
        <f>LEFT(E52,3)</f>
        <v/>
      </c>
      <c r="G52" s="15">
        <f>SUM(G16:G51)</f>
        <v>108727903.88999999</v>
      </c>
      <c r="H52" s="27">
        <v>1</v>
      </c>
      <c r="I52" s="23">
        <f>+J52/G52</f>
        <v>4.1715943632912776E-2</v>
      </c>
      <c r="J52" s="16">
        <f>SUM(J16:J51)</f>
        <v>4535687.1099999975</v>
      </c>
    </row>
    <row r="53" spans="1:10" s="4" customFormat="1" x14ac:dyDescent="0.25">
      <c r="A53" s="5">
        <f t="shared" si="3"/>
        <v>38</v>
      </c>
      <c r="B53" s="3"/>
      <c r="C53" s="3"/>
      <c r="D53" s="3"/>
      <c r="E53" s="3"/>
      <c r="F53" s="3" t="str">
        <f>LEFT(E53,3)</f>
        <v/>
      </c>
      <c r="G53" s="3"/>
      <c r="H53" s="28"/>
      <c r="I53" s="28"/>
    </row>
    <row r="54" spans="1:10" s="4" customFormat="1" x14ac:dyDescent="0.25">
      <c r="A54" s="5">
        <f t="shared" si="3"/>
        <v>39</v>
      </c>
      <c r="B54" s="3"/>
      <c r="C54" s="20"/>
      <c r="D54" s="3"/>
      <c r="E54" s="3" t="s">
        <v>10</v>
      </c>
      <c r="F54" s="3" t="str">
        <f t="shared" ref="F54" si="5">LEFT(E54,3)</f>
        <v xml:space="preserve">39 </v>
      </c>
      <c r="G54" s="21"/>
      <c r="H54" s="22"/>
      <c r="I54" s="23"/>
      <c r="J54" s="21">
        <v>2658429.6700000013</v>
      </c>
    </row>
    <row r="55" spans="1:10" s="4" customFormat="1" x14ac:dyDescent="0.25">
      <c r="A55" s="5">
        <f t="shared" si="3"/>
        <v>40</v>
      </c>
      <c r="B55" s="3"/>
      <c r="C55" s="3"/>
      <c r="D55" s="3"/>
      <c r="J55" s="24"/>
    </row>
    <row r="56" spans="1:10" s="4" customFormat="1" x14ac:dyDescent="0.25">
      <c r="A56" s="5">
        <f t="shared" si="3"/>
        <v>41</v>
      </c>
      <c r="B56" s="3"/>
      <c r="C56" s="3"/>
      <c r="D56" s="3"/>
      <c r="I56" s="17" t="str">
        <f>"KYP $ Share of AEPSC "&amp;B14&amp;":"</f>
        <v>KYP $ Share of AEPSC Total Shrd Svces/Ovrhead Billings:</v>
      </c>
      <c r="J56" s="16">
        <f>+J52+J54</f>
        <v>7194116.7799999993</v>
      </c>
    </row>
    <row r="57" spans="1:10" s="4" customFormat="1" x14ac:dyDescent="0.25">
      <c r="A57" s="5">
        <f t="shared" si="3"/>
        <v>42</v>
      </c>
      <c r="B57" s="3"/>
      <c r="C57" s="3"/>
      <c r="D57" s="3"/>
      <c r="E57" s="3"/>
      <c r="F57" s="3"/>
      <c r="G57" s="3"/>
      <c r="I57" s="17" t="str">
        <f>"KYP % Share of AEPSC "&amp;B14&amp;":"</f>
        <v>KYP % Share of AEPSC Total Shrd Svces/Ovrhead Billings:</v>
      </c>
      <c r="J57" s="23">
        <f>+J56/B15</f>
        <v>4.1994771503723959E-2</v>
      </c>
    </row>
    <row r="58" spans="1:10" s="4" customFormat="1" x14ac:dyDescent="0.25">
      <c r="A58" s="5"/>
    </row>
    <row r="59" spans="1:10" s="4" customFormat="1" x14ac:dyDescent="0.25">
      <c r="A59" s="5"/>
      <c r="B59" s="3"/>
      <c r="C59" s="3"/>
      <c r="D59" s="3"/>
      <c r="E59" s="3"/>
      <c r="F59" s="3"/>
      <c r="G59" s="3"/>
    </row>
    <row r="60" spans="1:10" s="4" customFormat="1" x14ac:dyDescent="0.25">
      <c r="A60" s="5"/>
      <c r="B60" s="3"/>
      <c r="C60" s="3"/>
      <c r="D60" s="3"/>
      <c r="E60" s="3"/>
      <c r="F60" s="3"/>
      <c r="G60" s="3"/>
      <c r="I60" s="17"/>
      <c r="J60" s="11"/>
    </row>
    <row r="61" spans="1:10" s="4" customFormat="1" x14ac:dyDescent="0.25">
      <c r="A61" s="5"/>
      <c r="B61" s="3"/>
      <c r="C61" s="3"/>
      <c r="D61" s="3"/>
      <c r="E61" s="3"/>
      <c r="F61" s="3"/>
      <c r="G61" s="3"/>
      <c r="I61" s="17"/>
      <c r="J61" s="11"/>
    </row>
    <row r="62" spans="1:10" s="4" customFormat="1" x14ac:dyDescent="0.25">
      <c r="A62" s="5"/>
      <c r="B62" s="3"/>
      <c r="C62" s="3"/>
      <c r="D62" s="3"/>
      <c r="E62" s="3"/>
      <c r="F62" s="3"/>
      <c r="G62" s="3"/>
      <c r="I62" s="17"/>
      <c r="J62" s="11"/>
    </row>
    <row r="63" spans="1:10" s="4" customFormat="1" x14ac:dyDescent="0.25">
      <c r="A63" s="5"/>
      <c r="B63" s="3"/>
      <c r="C63" s="3"/>
      <c r="D63" s="3"/>
      <c r="E63" s="3"/>
      <c r="F63" s="3"/>
      <c r="G63" s="3"/>
    </row>
    <row r="64" spans="1:10" s="4" customFormat="1" x14ac:dyDescent="0.25">
      <c r="A64" s="5"/>
      <c r="B64" s="3"/>
      <c r="C64" s="3"/>
      <c r="D64" s="3"/>
      <c r="E64" s="3"/>
      <c r="F64" s="3"/>
      <c r="G64" s="3"/>
    </row>
    <row r="65" spans="1:7" s="4" customFormat="1" x14ac:dyDescent="0.25">
      <c r="A65" s="5"/>
      <c r="B65" s="3"/>
      <c r="C65" s="3"/>
      <c r="D65" s="3"/>
      <c r="E65" s="3"/>
      <c r="F65" s="3"/>
      <c r="G65" s="3"/>
    </row>
    <row r="66" spans="1:7" s="4" customFormat="1" x14ac:dyDescent="0.25">
      <c r="A66" s="5"/>
      <c r="B66" s="3"/>
      <c r="C66" s="3"/>
      <c r="D66" s="3"/>
      <c r="E66" s="3"/>
      <c r="F66" s="3"/>
      <c r="G66" s="3"/>
    </row>
    <row r="67" spans="1:7" s="4" customFormat="1" x14ac:dyDescent="0.25">
      <c r="A67" s="5"/>
      <c r="B67" s="3"/>
      <c r="C67" s="3"/>
      <c r="D67" s="3"/>
      <c r="E67" s="3"/>
      <c r="F67" s="3"/>
      <c r="G67" s="3"/>
    </row>
    <row r="68" spans="1:7" s="4" customFormat="1" x14ac:dyDescent="0.25">
      <c r="A68" s="5"/>
      <c r="B68" s="3"/>
      <c r="C68" s="3"/>
      <c r="D68" s="3"/>
      <c r="E68" s="3"/>
      <c r="F68" s="3"/>
      <c r="G68" s="3"/>
    </row>
    <row r="69" spans="1:7" s="4" customFormat="1" x14ac:dyDescent="0.25">
      <c r="A69" s="5"/>
      <c r="B69" s="3"/>
      <c r="C69" s="3"/>
      <c r="D69" s="3"/>
      <c r="E69" s="3"/>
      <c r="F69" s="3"/>
      <c r="G69" s="3"/>
    </row>
    <row r="70" spans="1:7" s="4" customFormat="1" x14ac:dyDescent="0.25">
      <c r="A70" s="5"/>
      <c r="B70" s="3"/>
      <c r="C70" s="3"/>
      <c r="D70" s="3"/>
      <c r="E70" s="3"/>
      <c r="F70" s="3"/>
      <c r="G70" s="3"/>
    </row>
    <row r="71" spans="1:7" s="4" customFormat="1" x14ac:dyDescent="0.25">
      <c r="A71" s="5"/>
      <c r="B71" s="3"/>
      <c r="C71" s="3"/>
      <c r="D71" s="3"/>
      <c r="E71" s="3"/>
      <c r="F71" s="3"/>
      <c r="G71" s="3"/>
    </row>
    <row r="72" spans="1:7" s="4" customFormat="1" x14ac:dyDescent="0.25">
      <c r="A72" s="3"/>
      <c r="B72" s="3"/>
      <c r="C72" s="3"/>
      <c r="D72" s="3"/>
      <c r="E72" s="3"/>
      <c r="F72" s="3"/>
      <c r="G72" s="3"/>
    </row>
    <row r="73" spans="1:7" s="4" customFormat="1" x14ac:dyDescent="0.25">
      <c r="A73" s="3"/>
      <c r="B73" s="3"/>
      <c r="C73" s="3"/>
      <c r="D73" s="3"/>
      <c r="E73" s="3"/>
      <c r="F73" s="3"/>
      <c r="G73" s="3"/>
    </row>
    <row r="74" spans="1:7" s="4" customFormat="1" x14ac:dyDescent="0.25">
      <c r="A74" s="3"/>
      <c r="B74" s="3"/>
      <c r="C74" s="3"/>
      <c r="D74" s="3"/>
      <c r="E74" s="3"/>
      <c r="F74" s="3"/>
      <c r="G74" s="3"/>
    </row>
    <row r="75" spans="1:7" s="4" customFormat="1" x14ac:dyDescent="0.25">
      <c r="A75" s="3"/>
      <c r="B75" s="3"/>
      <c r="C75" s="3"/>
      <c r="D75" s="3"/>
      <c r="E75" s="3"/>
      <c r="F75" s="3"/>
      <c r="G75" s="3"/>
    </row>
    <row r="76" spans="1:7" s="4" customFormat="1" x14ac:dyDescent="0.25">
      <c r="A76" s="3"/>
      <c r="B76" s="3"/>
      <c r="C76" s="3"/>
      <c r="D76" s="3"/>
      <c r="E76" s="3"/>
      <c r="F76" s="3"/>
      <c r="G76" s="3"/>
    </row>
    <row r="77" spans="1:7" s="4" customFormat="1" x14ac:dyDescent="0.25">
      <c r="A77" s="3"/>
      <c r="B77" s="3"/>
      <c r="C77" s="3"/>
      <c r="D77" s="3"/>
      <c r="E77" s="3"/>
      <c r="F77" s="3"/>
      <c r="G77" s="3"/>
    </row>
    <row r="78" spans="1:7" s="4" customFormat="1" x14ac:dyDescent="0.25">
      <c r="A78" s="3"/>
      <c r="B78" s="3"/>
      <c r="C78" s="3"/>
      <c r="D78" s="3"/>
      <c r="E78" s="3"/>
      <c r="F78" s="3"/>
      <c r="G78" s="3"/>
    </row>
    <row r="79" spans="1:7" s="4" customFormat="1" x14ac:dyDescent="0.25">
      <c r="A79" s="3"/>
      <c r="B79" s="3"/>
      <c r="C79" s="3"/>
      <c r="D79" s="3"/>
      <c r="E79" s="3"/>
      <c r="F79" s="3"/>
      <c r="G79" s="3"/>
    </row>
    <row r="80" spans="1:7" s="4" customFormat="1" x14ac:dyDescent="0.25">
      <c r="A80" s="3"/>
      <c r="B80" s="3"/>
      <c r="C80" s="3"/>
      <c r="D80" s="3"/>
      <c r="E80" s="3"/>
      <c r="F80" s="3"/>
      <c r="G80" s="3"/>
    </row>
    <row r="81" spans="1:7" s="4" customFormat="1" x14ac:dyDescent="0.25">
      <c r="A81" s="3"/>
      <c r="B81" s="3"/>
      <c r="C81" s="3"/>
      <c r="D81" s="3"/>
      <c r="E81" s="3"/>
      <c r="F81" s="3"/>
      <c r="G81" s="3"/>
    </row>
    <row r="82" spans="1:7" s="4" customFormat="1" x14ac:dyDescent="0.25">
      <c r="A82" s="3"/>
      <c r="B82" s="3"/>
      <c r="C82" s="3"/>
      <c r="D82" s="3"/>
      <c r="E82" s="3"/>
      <c r="F82" s="3"/>
      <c r="G82" s="3"/>
    </row>
    <row r="83" spans="1:7" s="4" customFormat="1" x14ac:dyDescent="0.25">
      <c r="A83" s="3"/>
      <c r="B83" s="3"/>
      <c r="C83" s="3"/>
      <c r="D83" s="3"/>
      <c r="E83" s="3"/>
      <c r="F83" s="3"/>
      <c r="G83" s="3"/>
    </row>
    <row r="84" spans="1:7" s="4" customFormat="1" x14ac:dyDescent="0.25">
      <c r="A84" s="3"/>
      <c r="B84" s="3"/>
      <c r="C84" s="3"/>
      <c r="D84" s="3"/>
      <c r="E84" s="3"/>
      <c r="F84" s="3"/>
      <c r="G84" s="3"/>
    </row>
    <row r="85" spans="1:7" s="4" customFormat="1" x14ac:dyDescent="0.25">
      <c r="A85" s="3"/>
      <c r="B85" s="3"/>
      <c r="C85" s="3"/>
      <c r="D85" s="3"/>
      <c r="E85" s="3"/>
      <c r="F85" s="3"/>
      <c r="G85" s="3"/>
    </row>
    <row r="86" spans="1:7" s="4" customFormat="1" x14ac:dyDescent="0.25">
      <c r="A86" s="3"/>
      <c r="B86" s="3"/>
      <c r="C86" s="3"/>
      <c r="D86" s="3"/>
      <c r="E86" s="3"/>
      <c r="F86" s="3"/>
      <c r="G86" s="3"/>
    </row>
    <row r="87" spans="1:7" s="4" customFormat="1" x14ac:dyDescent="0.25">
      <c r="A87" s="3"/>
      <c r="B87" s="3"/>
      <c r="C87" s="3"/>
      <c r="D87" s="3"/>
      <c r="E87" s="3"/>
      <c r="F87" s="3"/>
      <c r="G87" s="3"/>
    </row>
    <row r="88" spans="1:7" s="4" customFormat="1" x14ac:dyDescent="0.25">
      <c r="A88" s="3"/>
      <c r="B88" s="3"/>
      <c r="C88" s="3"/>
      <c r="D88" s="3"/>
      <c r="E88" s="3"/>
      <c r="F88" s="3"/>
      <c r="G88" s="3"/>
    </row>
  </sheetData>
  <pageMargins left="0.7" right="0.7" top="0.75" bottom="0.75" header="0.3" footer="0.3"/>
  <pageSetup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8"/>
  <sheetViews>
    <sheetView zoomScale="75" zoomScaleNormal="75" workbookViewId="0">
      <selection activeCell="C47" sqref="C47"/>
    </sheetView>
  </sheetViews>
  <sheetFormatPr defaultRowHeight="15.75" x14ac:dyDescent="0.25"/>
  <cols>
    <col min="1" max="1" width="5.42578125" style="3" customWidth="1"/>
    <col min="2" max="4" width="19.28515625" style="3" bestFit="1" customWidth="1"/>
    <col min="5" max="5" width="41.28515625" style="3" bestFit="1" customWidth="1"/>
    <col min="6" max="6" width="5.28515625" style="3" bestFit="1" customWidth="1"/>
    <col min="7" max="7" width="19.28515625" style="3" bestFit="1" customWidth="1"/>
    <col min="8" max="8" width="19.7109375" style="3" customWidth="1"/>
    <col min="9" max="9" width="29.7109375" style="3" customWidth="1"/>
    <col min="10" max="10" width="18.5703125" style="3" customWidth="1"/>
    <col min="11" max="11" width="4" style="3" customWidth="1"/>
    <col min="12" max="12" width="17.5703125" style="4" bestFit="1" customWidth="1"/>
    <col min="13" max="16384" width="9.140625" style="3"/>
  </cols>
  <sheetData>
    <row r="1" spans="1:10" x14ac:dyDescent="0.25">
      <c r="J1" s="1"/>
    </row>
    <row r="2" spans="1:10" x14ac:dyDescent="0.25">
      <c r="J2" s="2" t="s">
        <v>64</v>
      </c>
    </row>
    <row r="3" spans="1:10" x14ac:dyDescent="0.25">
      <c r="J3" s="2" t="s">
        <v>65</v>
      </c>
    </row>
    <row r="4" spans="1:10" x14ac:dyDescent="0.25">
      <c r="J4" s="2" t="s">
        <v>66</v>
      </c>
    </row>
    <row r="5" spans="1:10" x14ac:dyDescent="0.25">
      <c r="J5" s="2" t="s">
        <v>68</v>
      </c>
    </row>
    <row r="6" spans="1:10" x14ac:dyDescent="0.25">
      <c r="J6" s="2" t="s">
        <v>73</v>
      </c>
    </row>
    <row r="7" spans="1:10" x14ac:dyDescent="0.25">
      <c r="J7" s="2" t="s">
        <v>85</v>
      </c>
    </row>
    <row r="8" spans="1:10" x14ac:dyDescent="0.25">
      <c r="A8" s="6" t="s">
        <v>86</v>
      </c>
    </row>
    <row r="10" spans="1:10" x14ac:dyDescent="0.25">
      <c r="A10" s="6" t="s">
        <v>1</v>
      </c>
    </row>
    <row r="12" spans="1:10" x14ac:dyDescent="0.25">
      <c r="A12" s="18" t="s">
        <v>47</v>
      </c>
      <c r="B12" s="18" t="s">
        <v>48</v>
      </c>
      <c r="C12" s="18" t="s">
        <v>49</v>
      </c>
      <c r="D12" s="18" t="s">
        <v>50</v>
      </c>
      <c r="E12" s="18" t="s">
        <v>51</v>
      </c>
      <c r="F12" s="18" t="s">
        <v>52</v>
      </c>
      <c r="G12" s="18" t="s">
        <v>62</v>
      </c>
      <c r="H12" s="18" t="s">
        <v>53</v>
      </c>
      <c r="I12" s="18" t="s">
        <v>54</v>
      </c>
      <c r="J12" s="18" t="s">
        <v>55</v>
      </c>
    </row>
    <row r="13" spans="1:10" x14ac:dyDescent="0.25">
      <c r="E13" s="19" t="s">
        <v>57</v>
      </c>
      <c r="J13" s="29" t="s">
        <v>82</v>
      </c>
    </row>
    <row r="14" spans="1:10" ht="47.25" x14ac:dyDescent="0.25">
      <c r="A14" s="7"/>
      <c r="B14" s="7" t="str">
        <f>"Total "&amp;A10</f>
        <v>Total Fringes</v>
      </c>
      <c r="C14" s="8" t="s">
        <v>56</v>
      </c>
      <c r="D14" s="8" t="s">
        <v>80</v>
      </c>
      <c r="E14" s="9" t="s">
        <v>58</v>
      </c>
      <c r="F14" s="9" t="s">
        <v>59</v>
      </c>
      <c r="G14" s="18" t="s">
        <v>63</v>
      </c>
      <c r="H14" s="8" t="s">
        <v>60</v>
      </c>
      <c r="I14" s="8" t="s">
        <v>61</v>
      </c>
      <c r="J14" s="8" t="s">
        <v>81</v>
      </c>
    </row>
    <row r="15" spans="1:10" x14ac:dyDescent="0.25">
      <c r="B15" s="16">
        <v>160206557.85000011</v>
      </c>
      <c r="C15" s="16">
        <v>66721216.519999996</v>
      </c>
      <c r="D15" s="15">
        <f>+B15-C15</f>
        <v>93485341.330000117</v>
      </c>
    </row>
    <row r="16" spans="1:10" x14ac:dyDescent="0.25">
      <c r="A16" s="5">
        <v>1</v>
      </c>
      <c r="E16" s="3" t="s">
        <v>33</v>
      </c>
      <c r="F16" s="3" t="str">
        <f t="shared" ref="F16:F51" si="0">LEFT(E16,3)</f>
        <v xml:space="preserve">05 </v>
      </c>
      <c r="G16" s="10">
        <v>443259.15999999992</v>
      </c>
      <c r="H16" s="25">
        <f t="shared" ref="H16:H42" si="1">+G16/$G$52</f>
        <v>4.741483035669845E-3</v>
      </c>
      <c r="I16" s="12">
        <f>IF(OR(G16=0,J16=0),"n/a",+J16/G16)</f>
        <v>4.5172490062021529E-2</v>
      </c>
      <c r="J16" s="10">
        <v>20023.120000000006</v>
      </c>
    </row>
    <row r="17" spans="1:11" s="4" customFormat="1" x14ac:dyDescent="0.25">
      <c r="A17" s="5">
        <v>2</v>
      </c>
      <c r="B17" s="3"/>
      <c r="C17" s="3"/>
      <c r="D17" s="3"/>
      <c r="E17" s="3" t="s">
        <v>43</v>
      </c>
      <c r="F17" s="3" t="str">
        <f t="shared" si="0"/>
        <v xml:space="preserve">06 </v>
      </c>
      <c r="G17" s="10">
        <v>87612.45</v>
      </c>
      <c r="H17" s="25">
        <f t="shared" si="1"/>
        <v>9.3717847903802495E-4</v>
      </c>
      <c r="I17" s="12">
        <f t="shared" ref="I17:I51" si="2">IF(OR(G17=0,J17=0),"n/a",+J17/G17)</f>
        <v>4.3305146700040924E-2</v>
      </c>
      <c r="J17" s="10">
        <v>3794.07</v>
      </c>
      <c r="K17" s="3"/>
    </row>
    <row r="18" spans="1:11" s="4" customFormat="1" x14ac:dyDescent="0.25">
      <c r="A18" s="5">
        <v>3</v>
      </c>
      <c r="B18" s="3"/>
      <c r="C18" s="3"/>
      <c r="D18" s="3"/>
      <c r="E18" s="3" t="s">
        <v>28</v>
      </c>
      <c r="F18" s="3" t="str">
        <f t="shared" si="0"/>
        <v xml:space="preserve">08 </v>
      </c>
      <c r="G18" s="10">
        <v>8146737.2000000039</v>
      </c>
      <c r="H18" s="25">
        <f t="shared" si="1"/>
        <v>8.7144541423262362E-2</v>
      </c>
      <c r="I18" s="12">
        <f t="shared" si="2"/>
        <v>3.5232340623433875E-2</v>
      </c>
      <c r="J18" s="10">
        <v>287028.62000000005</v>
      </c>
      <c r="K18" s="3"/>
    </row>
    <row r="19" spans="1:11" s="4" customFormat="1" x14ac:dyDescent="0.25">
      <c r="A19" s="5">
        <v>4</v>
      </c>
      <c r="B19" s="3"/>
      <c r="C19" s="3"/>
      <c r="D19" s="3"/>
      <c r="E19" s="3" t="s">
        <v>17</v>
      </c>
      <c r="F19" s="3" t="str">
        <f t="shared" si="0"/>
        <v xml:space="preserve">09 </v>
      </c>
      <c r="G19" s="10">
        <v>6299062.3500000015</v>
      </c>
      <c r="H19" s="25">
        <f t="shared" si="1"/>
        <v>6.7380214484798556E-2</v>
      </c>
      <c r="I19" s="12">
        <f t="shared" si="2"/>
        <v>4.1526259856754719E-2</v>
      </c>
      <c r="J19" s="10">
        <v>261576.50000000009</v>
      </c>
      <c r="K19" s="3"/>
    </row>
    <row r="20" spans="1:11" s="4" customFormat="1" x14ac:dyDescent="0.25">
      <c r="A20" s="5">
        <v>5</v>
      </c>
      <c r="B20" s="3"/>
      <c r="C20" s="3"/>
      <c r="D20" s="3"/>
      <c r="E20" s="3" t="s">
        <v>24</v>
      </c>
      <c r="F20" s="3" t="str">
        <f t="shared" si="0"/>
        <v xml:space="preserve">11 </v>
      </c>
      <c r="G20" s="10">
        <v>657922.40999999992</v>
      </c>
      <c r="H20" s="25">
        <f t="shared" si="1"/>
        <v>7.0377066675892733E-3</v>
      </c>
      <c r="I20" s="12">
        <f t="shared" si="2"/>
        <v>4.5964918568437291E-2</v>
      </c>
      <c r="J20" s="10">
        <v>30241.350000000009</v>
      </c>
      <c r="K20" s="3"/>
    </row>
    <row r="21" spans="1:11" s="4" customFormat="1" x14ac:dyDescent="0.25">
      <c r="A21" s="5">
        <f t="shared" ref="A21:A57" si="3">+A20+1</f>
        <v>6</v>
      </c>
      <c r="B21" s="3"/>
      <c r="C21" s="3"/>
      <c r="D21" s="3"/>
      <c r="E21" s="3" t="s">
        <v>34</v>
      </c>
      <c r="F21" s="3" t="str">
        <f t="shared" si="0"/>
        <v xml:space="preserve">16 </v>
      </c>
      <c r="G21" s="10">
        <v>2751530.7200000016</v>
      </c>
      <c r="H21" s="25">
        <f t="shared" si="1"/>
        <v>2.943275042754772E-2</v>
      </c>
      <c r="I21" s="12">
        <f t="shared" si="2"/>
        <v>4.4616503500277085E-2</v>
      </c>
      <c r="J21" s="10">
        <v>122763.68000000001</v>
      </c>
      <c r="K21" s="3"/>
    </row>
    <row r="22" spans="1:11" s="4" customFormat="1" x14ac:dyDescent="0.25">
      <c r="A22" s="5">
        <f t="shared" si="3"/>
        <v>7</v>
      </c>
      <c r="B22" s="3"/>
      <c r="C22" s="3"/>
      <c r="D22" s="3"/>
      <c r="E22" s="3" t="s">
        <v>18</v>
      </c>
      <c r="F22" s="3" t="str">
        <f t="shared" si="0"/>
        <v xml:space="preserve">17 </v>
      </c>
      <c r="G22" s="10">
        <v>3434155.3900000015</v>
      </c>
      <c r="H22" s="25">
        <f t="shared" si="1"/>
        <v>3.6734693815552895E-2</v>
      </c>
      <c r="I22" s="12">
        <f t="shared" si="2"/>
        <v>4.5425675976764682E-2</v>
      </c>
      <c r="J22" s="10">
        <v>155998.83000000002</v>
      </c>
      <c r="K22" s="3"/>
    </row>
    <row r="23" spans="1:11" s="4" customFormat="1" x14ac:dyDescent="0.25">
      <c r="A23" s="5">
        <f t="shared" si="3"/>
        <v>8</v>
      </c>
      <c r="B23" s="3"/>
      <c r="C23" s="3"/>
      <c r="D23" s="3"/>
      <c r="E23" s="3" t="s">
        <v>29</v>
      </c>
      <c r="F23" s="3" t="str">
        <f t="shared" si="0"/>
        <v xml:space="preserve">18 </v>
      </c>
      <c r="G23" s="10">
        <v>10852.76</v>
      </c>
      <c r="H23" s="25">
        <f t="shared" si="1"/>
        <v>1.1609049981098253E-4</v>
      </c>
      <c r="I23" s="12">
        <f t="shared" si="2"/>
        <v>4.4100302595837373E-2</v>
      </c>
      <c r="J23" s="10">
        <v>478.61</v>
      </c>
      <c r="K23" s="3"/>
    </row>
    <row r="24" spans="1:11" s="4" customFormat="1" x14ac:dyDescent="0.25">
      <c r="A24" s="5">
        <f t="shared" si="3"/>
        <v>9</v>
      </c>
      <c r="B24" s="3"/>
      <c r="C24" s="3"/>
      <c r="D24" s="3"/>
      <c r="E24" s="3" t="s">
        <v>41</v>
      </c>
      <c r="F24" s="3" t="str">
        <f t="shared" si="0"/>
        <v xml:space="preserve">20 </v>
      </c>
      <c r="G24" s="10">
        <v>365695.5500000001</v>
      </c>
      <c r="H24" s="25">
        <f t="shared" si="1"/>
        <v>3.9117956333828592E-3</v>
      </c>
      <c r="I24" s="12">
        <f t="shared" si="2"/>
        <v>5.2151523309485151E-2</v>
      </c>
      <c r="J24" s="10">
        <v>19071.579999999998</v>
      </c>
      <c r="K24" s="3"/>
    </row>
    <row r="25" spans="1:11" s="4" customFormat="1" x14ac:dyDescent="0.25">
      <c r="A25" s="5">
        <f t="shared" si="3"/>
        <v>10</v>
      </c>
      <c r="B25" s="3"/>
      <c r="C25" s="3"/>
      <c r="D25" s="3"/>
      <c r="E25" s="3" t="s">
        <v>11</v>
      </c>
      <c r="F25" s="3" t="str">
        <f t="shared" si="0"/>
        <v xml:space="preserve">26 </v>
      </c>
      <c r="G25" s="10">
        <v>653396.66999999981</v>
      </c>
      <c r="H25" s="25">
        <f t="shared" si="1"/>
        <v>6.9892954414482204E-3</v>
      </c>
      <c r="I25" s="12">
        <f t="shared" si="2"/>
        <v>4.8429203044453854E-2</v>
      </c>
      <c r="J25" s="10">
        <v>31643.480000000003</v>
      </c>
      <c r="K25" s="3"/>
    </row>
    <row r="26" spans="1:11" s="4" customFormat="1" x14ac:dyDescent="0.25">
      <c r="A26" s="5">
        <f t="shared" si="3"/>
        <v>11</v>
      </c>
      <c r="B26" s="3"/>
      <c r="C26" s="3"/>
      <c r="D26" s="3"/>
      <c r="E26" s="3" t="s">
        <v>35</v>
      </c>
      <c r="F26" s="3" t="str">
        <f t="shared" si="0"/>
        <v xml:space="preserve">27 </v>
      </c>
      <c r="G26" s="10">
        <v>6500.78</v>
      </c>
      <c r="H26" s="25">
        <f t="shared" si="1"/>
        <v>6.9537960791654741E-5</v>
      </c>
      <c r="I26" s="12">
        <f t="shared" si="2"/>
        <v>2.5781521602023139E-3</v>
      </c>
      <c r="J26" s="10">
        <v>16.759999999999998</v>
      </c>
      <c r="K26" s="3"/>
    </row>
    <row r="27" spans="1:11" s="4" customFormat="1" x14ac:dyDescent="0.25">
      <c r="A27" s="5">
        <f t="shared" si="3"/>
        <v>12</v>
      </c>
      <c r="B27" s="3"/>
      <c r="C27" s="3"/>
      <c r="D27" s="3"/>
      <c r="E27" s="3" t="s">
        <v>36</v>
      </c>
      <c r="F27" s="3" t="str">
        <f t="shared" si="0"/>
        <v xml:space="preserve">28 </v>
      </c>
      <c r="G27" s="10">
        <v>7563811.1999999983</v>
      </c>
      <c r="H27" s="25">
        <f t="shared" si="1"/>
        <v>8.0909061168210422E-2</v>
      </c>
      <c r="I27" s="12">
        <f t="shared" si="2"/>
        <v>4.0977828743266373E-2</v>
      </c>
      <c r="J27" s="10">
        <v>309948.56000000006</v>
      </c>
      <c r="K27" s="3"/>
    </row>
    <row r="28" spans="1:11" s="4" customFormat="1" x14ac:dyDescent="0.25">
      <c r="A28" s="5">
        <f t="shared" si="3"/>
        <v>13</v>
      </c>
      <c r="B28" s="3"/>
      <c r="C28" s="3"/>
      <c r="D28" s="3"/>
      <c r="E28" s="3" t="s">
        <v>30</v>
      </c>
      <c r="F28" s="3" t="str">
        <f t="shared" si="0"/>
        <v xml:space="preserve">31 </v>
      </c>
      <c r="G28" s="10">
        <v>80208.489999999991</v>
      </c>
      <c r="H28" s="25">
        <f t="shared" si="1"/>
        <v>8.579793244468866E-4</v>
      </c>
      <c r="I28" s="12">
        <f t="shared" si="2"/>
        <v>4.3134461202299169E-2</v>
      </c>
      <c r="J28" s="10">
        <v>3459.7500000000005</v>
      </c>
      <c r="K28" s="3"/>
    </row>
    <row r="29" spans="1:11" s="4" customFormat="1" x14ac:dyDescent="0.25">
      <c r="A29" s="5">
        <f t="shared" si="3"/>
        <v>14</v>
      </c>
      <c r="B29" s="3"/>
      <c r="C29" s="3"/>
      <c r="D29" s="3"/>
      <c r="E29" s="3" t="s">
        <v>31</v>
      </c>
      <c r="F29" s="3" t="str">
        <f t="shared" si="0"/>
        <v xml:space="preserve">32 </v>
      </c>
      <c r="G29" s="10">
        <v>269765.11000000004</v>
      </c>
      <c r="H29" s="25">
        <f t="shared" si="1"/>
        <v>2.8856407449777462E-3</v>
      </c>
      <c r="I29" s="12">
        <f t="shared" si="2"/>
        <v>4.2990956095100653E-2</v>
      </c>
      <c r="J29" s="10">
        <v>11597.460000000001</v>
      </c>
      <c r="K29" s="3"/>
    </row>
    <row r="30" spans="1:11" s="4" customFormat="1" x14ac:dyDescent="0.25">
      <c r="A30" s="5">
        <f t="shared" si="3"/>
        <v>15</v>
      </c>
      <c r="B30" s="3"/>
      <c r="C30" s="3"/>
      <c r="D30" s="3"/>
      <c r="E30" s="3" t="s">
        <v>25</v>
      </c>
      <c r="F30" s="3" t="str">
        <f t="shared" si="0"/>
        <v xml:space="preserve">33 </v>
      </c>
      <c r="G30" s="10">
        <v>1925336.7399999991</v>
      </c>
      <c r="H30" s="25">
        <f t="shared" si="1"/>
        <v>2.0595065628563388E-2</v>
      </c>
      <c r="I30" s="12">
        <f t="shared" si="2"/>
        <v>3.4459904400930948E-2</v>
      </c>
      <c r="J30" s="10">
        <v>66346.920000000013</v>
      </c>
      <c r="K30" s="3"/>
    </row>
    <row r="31" spans="1:11" s="4" customFormat="1" x14ac:dyDescent="0.25">
      <c r="A31" s="5">
        <f t="shared" si="3"/>
        <v>16</v>
      </c>
      <c r="B31" s="3"/>
      <c r="C31" s="3"/>
      <c r="D31" s="3"/>
      <c r="E31" s="3" t="s">
        <v>42</v>
      </c>
      <c r="F31" s="3" t="str">
        <f t="shared" si="0"/>
        <v xml:space="preserve">37 </v>
      </c>
      <c r="G31" s="10">
        <v>0</v>
      </c>
      <c r="H31" s="25">
        <f t="shared" si="1"/>
        <v>0</v>
      </c>
      <c r="I31" s="12" t="str">
        <f t="shared" si="2"/>
        <v>n/a</v>
      </c>
      <c r="J31" s="10">
        <v>0</v>
      </c>
    </row>
    <row r="32" spans="1:11" s="4" customFormat="1" x14ac:dyDescent="0.25">
      <c r="A32" s="5">
        <f t="shared" si="3"/>
        <v>17</v>
      </c>
      <c r="B32" s="3"/>
      <c r="C32" s="3"/>
      <c r="D32" s="3"/>
      <c r="E32" s="3" t="s">
        <v>19</v>
      </c>
      <c r="F32" s="3" t="str">
        <f t="shared" si="0"/>
        <v xml:space="preserve">40 </v>
      </c>
      <c r="G32" s="10">
        <v>152418.19</v>
      </c>
      <c r="H32" s="25">
        <f t="shared" si="1"/>
        <v>1.6303966785762606E-3</v>
      </c>
      <c r="I32" s="12">
        <f t="shared" si="2"/>
        <v>2.9429886288506627E-2</v>
      </c>
      <c r="J32" s="10">
        <v>4485.6499999999978</v>
      </c>
    </row>
    <row r="33" spans="1:10" s="4" customFormat="1" x14ac:dyDescent="0.25">
      <c r="A33" s="5">
        <f t="shared" si="3"/>
        <v>18</v>
      </c>
      <c r="B33" s="3"/>
      <c r="C33" s="3"/>
      <c r="D33" s="3"/>
      <c r="E33" s="3" t="s">
        <v>40</v>
      </c>
      <c r="F33" s="3" t="str">
        <f t="shared" si="0"/>
        <v xml:space="preserve">44 </v>
      </c>
      <c r="G33" s="10">
        <v>681176.18999999971</v>
      </c>
      <c r="H33" s="25">
        <f t="shared" si="1"/>
        <v>7.2864491941626612E-3</v>
      </c>
      <c r="I33" s="12">
        <f t="shared" si="2"/>
        <v>3.6457131597626764E-2</v>
      </c>
      <c r="J33" s="10">
        <v>24833.73</v>
      </c>
    </row>
    <row r="34" spans="1:10" s="4" customFormat="1" x14ac:dyDescent="0.25">
      <c r="A34" s="5">
        <f t="shared" si="3"/>
        <v>19</v>
      </c>
      <c r="B34" s="3"/>
      <c r="C34" s="3"/>
      <c r="D34" s="3"/>
      <c r="E34" s="3" t="s">
        <v>27</v>
      </c>
      <c r="F34" s="3" t="str">
        <f t="shared" si="0"/>
        <v xml:space="preserve">45 </v>
      </c>
      <c r="G34" s="10">
        <v>2682296.7999999998</v>
      </c>
      <c r="H34" s="25">
        <f t="shared" si="1"/>
        <v>2.8692164587938829E-2</v>
      </c>
      <c r="I34" s="12">
        <f t="shared" si="2"/>
        <v>7.2503631961981257E-2</v>
      </c>
      <c r="J34" s="10">
        <v>194476.26000000004</v>
      </c>
    </row>
    <row r="35" spans="1:10" s="4" customFormat="1" x14ac:dyDescent="0.25">
      <c r="A35" s="5">
        <f t="shared" si="3"/>
        <v>20</v>
      </c>
      <c r="B35" s="3"/>
      <c r="C35" s="3"/>
      <c r="D35" s="3"/>
      <c r="E35" s="3" t="s">
        <v>32</v>
      </c>
      <c r="F35" s="3" t="str">
        <f t="shared" si="0"/>
        <v xml:space="preserve">46 </v>
      </c>
      <c r="G35" s="10">
        <v>15649828.050000004</v>
      </c>
      <c r="H35" s="25">
        <f t="shared" si="1"/>
        <v>0.16740408525392939</v>
      </c>
      <c r="I35" s="12">
        <f t="shared" si="2"/>
        <v>5.7245427690178338E-3</v>
      </c>
      <c r="J35" s="10">
        <v>89588.109999999986</v>
      </c>
    </row>
    <row r="36" spans="1:10" s="4" customFormat="1" x14ac:dyDescent="0.25">
      <c r="A36" s="5">
        <f t="shared" si="3"/>
        <v>21</v>
      </c>
      <c r="B36" s="3"/>
      <c r="C36" s="3"/>
      <c r="D36" s="3"/>
      <c r="E36" s="3" t="s">
        <v>12</v>
      </c>
      <c r="F36" s="3" t="str">
        <f t="shared" si="0"/>
        <v xml:space="preserve">48 </v>
      </c>
      <c r="G36" s="10">
        <v>8401490.379999999</v>
      </c>
      <c r="H36" s="25">
        <f t="shared" si="1"/>
        <v>8.9869601591794288E-2</v>
      </c>
      <c r="I36" s="12">
        <f t="shared" si="2"/>
        <v>7.1631075295000235E-2</v>
      </c>
      <c r="J36" s="10">
        <v>601807.79</v>
      </c>
    </row>
    <row r="37" spans="1:10" s="4" customFormat="1" x14ac:dyDescent="0.25">
      <c r="A37" s="5">
        <f t="shared" si="3"/>
        <v>22</v>
      </c>
      <c r="B37" s="3"/>
      <c r="C37" s="3"/>
      <c r="D37" s="3"/>
      <c r="E37" s="3" t="s">
        <v>13</v>
      </c>
      <c r="F37" s="3" t="str">
        <f t="shared" si="0"/>
        <v xml:space="preserve">49 </v>
      </c>
      <c r="G37" s="10">
        <v>2443296.31</v>
      </c>
      <c r="H37" s="25">
        <f t="shared" si="1"/>
        <v>2.6135608804970286E-2</v>
      </c>
      <c r="I37" s="12">
        <f t="shared" si="2"/>
        <v>5.9429427125030111E-2</v>
      </c>
      <c r="J37" s="10">
        <v>145203.69999999998</v>
      </c>
    </row>
    <row r="38" spans="1:10" s="4" customFormat="1" x14ac:dyDescent="0.25">
      <c r="A38" s="5">
        <f t="shared" si="3"/>
        <v>23</v>
      </c>
      <c r="B38" s="3"/>
      <c r="C38" s="3"/>
      <c r="D38" s="3"/>
      <c r="E38" s="3" t="s">
        <v>20</v>
      </c>
      <c r="F38" s="3" t="str">
        <f t="shared" si="0"/>
        <v xml:space="preserve">51 </v>
      </c>
      <c r="G38" s="10">
        <v>345214.62000000005</v>
      </c>
      <c r="H38" s="25">
        <f t="shared" si="1"/>
        <v>3.6927139066798135E-3</v>
      </c>
      <c r="I38" s="12">
        <f t="shared" si="2"/>
        <v>8.2434341859565524E-2</v>
      </c>
      <c r="J38" s="10">
        <v>28457.540000000008</v>
      </c>
    </row>
    <row r="39" spans="1:10" s="4" customFormat="1" x14ac:dyDescent="0.25">
      <c r="A39" s="5">
        <f t="shared" si="3"/>
        <v>24</v>
      </c>
      <c r="B39" s="3"/>
      <c r="C39" s="3"/>
      <c r="D39" s="3"/>
      <c r="E39" s="3" t="s">
        <v>14</v>
      </c>
      <c r="F39" s="3" t="str">
        <f t="shared" si="0"/>
        <v xml:space="preserve">52 </v>
      </c>
      <c r="G39" s="10">
        <v>157940.44</v>
      </c>
      <c r="H39" s="25">
        <f t="shared" si="1"/>
        <v>1.6894674368516853E-3</v>
      </c>
      <c r="I39" s="12">
        <f t="shared" si="2"/>
        <v>0.12172373332630958</v>
      </c>
      <c r="J39" s="10">
        <v>19225.099999999999</v>
      </c>
    </row>
    <row r="40" spans="1:10" s="4" customFormat="1" x14ac:dyDescent="0.25">
      <c r="A40" s="5">
        <f t="shared" si="3"/>
        <v>25</v>
      </c>
      <c r="B40" s="3"/>
      <c r="C40" s="3"/>
      <c r="D40" s="3"/>
      <c r="E40" s="3" t="s">
        <v>45</v>
      </c>
      <c r="F40" s="3" t="str">
        <f t="shared" si="0"/>
        <v xml:space="preserve">53 </v>
      </c>
      <c r="G40" s="10">
        <v>1923.48</v>
      </c>
      <c r="H40" s="25">
        <f t="shared" si="1"/>
        <v>2.057520433294652E-5</v>
      </c>
      <c r="I40" s="12">
        <f t="shared" si="2"/>
        <v>2.1180360596418989E-2</v>
      </c>
      <c r="J40" s="10">
        <v>40.739999999999995</v>
      </c>
    </row>
    <row r="41" spans="1:10" s="4" customFormat="1" x14ac:dyDescent="0.25">
      <c r="A41" s="5">
        <f t="shared" si="3"/>
        <v>26</v>
      </c>
      <c r="B41" s="3"/>
      <c r="C41" s="3"/>
      <c r="D41" s="3"/>
      <c r="E41" s="3" t="s">
        <v>21</v>
      </c>
      <c r="F41" s="3" t="str">
        <f t="shared" si="0"/>
        <v xml:space="preserve">55 </v>
      </c>
      <c r="G41" s="10">
        <v>2771.2000000000003</v>
      </c>
      <c r="H41" s="25">
        <f t="shared" si="1"/>
        <v>2.9643150044430616E-5</v>
      </c>
      <c r="I41" s="12">
        <f t="shared" si="2"/>
        <v>0.10129907621247113</v>
      </c>
      <c r="J41" s="10">
        <v>280.72000000000003</v>
      </c>
    </row>
    <row r="42" spans="1:10" s="4" customFormat="1" x14ac:dyDescent="0.25">
      <c r="A42" s="5">
        <f t="shared" si="3"/>
        <v>27</v>
      </c>
      <c r="B42" s="3"/>
      <c r="C42" s="3"/>
      <c r="D42" s="3"/>
      <c r="E42" s="3" t="s">
        <v>22</v>
      </c>
      <c r="F42" s="3" t="str">
        <f t="shared" si="0"/>
        <v xml:space="preserve">57 </v>
      </c>
      <c r="G42" s="10">
        <v>692978.43</v>
      </c>
      <c r="H42" s="25">
        <f t="shared" si="1"/>
        <v>7.4126961525851466E-3</v>
      </c>
      <c r="I42" s="12">
        <f t="shared" si="2"/>
        <v>9.904393416689751E-2</v>
      </c>
      <c r="J42" s="10">
        <v>68635.31</v>
      </c>
    </row>
    <row r="43" spans="1:10" s="4" customFormat="1" x14ac:dyDescent="0.25">
      <c r="A43" s="5">
        <f t="shared" si="3"/>
        <v>28</v>
      </c>
      <c r="B43" s="3"/>
      <c r="C43" s="3"/>
      <c r="D43" s="3"/>
      <c r="E43" s="3" t="s">
        <v>15</v>
      </c>
      <c r="F43" s="3" t="str">
        <f t="shared" si="0"/>
        <v xml:space="preserve">58 </v>
      </c>
      <c r="G43" s="10">
        <v>20764706.139999989</v>
      </c>
      <c r="H43" s="25">
        <f>H52-SUM(H16:H42,H44:H51)</f>
        <v>0.22211724153310108</v>
      </c>
      <c r="I43" s="12">
        <f t="shared" si="2"/>
        <v>4.9521154456366415E-2</v>
      </c>
      <c r="J43" s="10">
        <v>1028292.2199999995</v>
      </c>
    </row>
    <row r="44" spans="1:10" s="4" customFormat="1" x14ac:dyDescent="0.25">
      <c r="A44" s="5">
        <f t="shared" si="3"/>
        <v>29</v>
      </c>
      <c r="B44" s="3"/>
      <c r="C44" s="3"/>
      <c r="D44" s="3"/>
      <c r="E44" s="3" t="s">
        <v>26</v>
      </c>
      <c r="F44" s="3" t="str">
        <f t="shared" si="0"/>
        <v xml:space="preserve">60 </v>
      </c>
      <c r="G44" s="10">
        <v>1120171.2100000009</v>
      </c>
      <c r="H44" s="25">
        <f t="shared" ref="H44:H51" si="4">+G44/$G$52</f>
        <v>1.1982319303363676E-2</v>
      </c>
      <c r="I44" s="12">
        <f t="shared" si="2"/>
        <v>3.0047728150413722E-2</v>
      </c>
      <c r="J44" s="10">
        <v>33658.600000000028</v>
      </c>
    </row>
    <row r="45" spans="1:10" s="4" customFormat="1" x14ac:dyDescent="0.25">
      <c r="A45" s="5">
        <f t="shared" si="3"/>
        <v>30</v>
      </c>
      <c r="B45" s="3"/>
      <c r="C45" s="3"/>
      <c r="D45" s="3"/>
      <c r="E45" s="3" t="s">
        <v>23</v>
      </c>
      <c r="F45" s="3" t="str">
        <f t="shared" si="0"/>
        <v xml:space="preserve">61 </v>
      </c>
      <c r="G45" s="10">
        <v>1989291.7799999986</v>
      </c>
      <c r="H45" s="25">
        <f t="shared" si="4"/>
        <v>2.127918400573485E-2</v>
      </c>
      <c r="I45" s="12">
        <f t="shared" si="2"/>
        <v>5.11919272093911E-2</v>
      </c>
      <c r="J45" s="10">
        <v>101835.67999999998</v>
      </c>
    </row>
    <row r="46" spans="1:10" s="4" customFormat="1" x14ac:dyDescent="0.25">
      <c r="A46" s="5">
        <f t="shared" si="3"/>
        <v>31</v>
      </c>
      <c r="B46" s="3"/>
      <c r="C46" s="3"/>
      <c r="D46" s="3"/>
      <c r="E46" s="3" t="s">
        <v>37</v>
      </c>
      <c r="F46" s="3" t="str">
        <f t="shared" si="0"/>
        <v xml:space="preserve">63 </v>
      </c>
      <c r="G46" s="10">
        <v>2064260.0699999996</v>
      </c>
      <c r="H46" s="25">
        <f t="shared" si="4"/>
        <v>2.2081109622451224E-2</v>
      </c>
      <c r="I46" s="12">
        <f t="shared" si="2"/>
        <v>5.1217369137019658E-2</v>
      </c>
      <c r="J46" s="10">
        <v>105725.97000000002</v>
      </c>
    </row>
    <row r="47" spans="1:10" s="4" customFormat="1" x14ac:dyDescent="0.25">
      <c r="A47" s="5">
        <f t="shared" si="3"/>
        <v>32</v>
      </c>
      <c r="B47" s="3"/>
      <c r="C47" s="3"/>
      <c r="D47" s="3"/>
      <c r="E47" s="3" t="s">
        <v>16</v>
      </c>
      <c r="F47" s="3" t="str">
        <f t="shared" si="0"/>
        <v xml:space="preserve">64 </v>
      </c>
      <c r="G47" s="10">
        <v>3242614.2500000005</v>
      </c>
      <c r="H47" s="25">
        <f t="shared" si="4"/>
        <v>3.4685804254098895E-2</v>
      </c>
      <c r="I47" s="12">
        <f t="shared" si="2"/>
        <v>6.4252052182895314E-2</v>
      </c>
      <c r="J47" s="10">
        <v>208344.61999999997</v>
      </c>
    </row>
    <row r="48" spans="1:10" s="4" customFormat="1" x14ac:dyDescent="0.25">
      <c r="A48" s="5">
        <f t="shared" si="3"/>
        <v>33</v>
      </c>
      <c r="B48" s="3"/>
      <c r="C48" s="3"/>
      <c r="D48" s="3"/>
      <c r="E48" s="3" t="s">
        <v>46</v>
      </c>
      <c r="F48" s="3" t="str">
        <f t="shared" si="0"/>
        <v xml:space="preserve">65 </v>
      </c>
      <c r="G48" s="10">
        <v>210.18</v>
      </c>
      <c r="H48" s="25">
        <f t="shared" si="4"/>
        <v>2.248266915537827E-6</v>
      </c>
      <c r="I48" s="12" t="str">
        <f t="shared" si="2"/>
        <v>n/a</v>
      </c>
      <c r="J48" s="10">
        <v>0</v>
      </c>
    </row>
    <row r="49" spans="1:10" s="4" customFormat="1" x14ac:dyDescent="0.25">
      <c r="A49" s="5">
        <f t="shared" si="3"/>
        <v>34</v>
      </c>
      <c r="B49" s="3"/>
      <c r="C49" s="3"/>
      <c r="D49" s="3"/>
      <c r="E49" s="3" t="s">
        <v>38</v>
      </c>
      <c r="F49" s="3" t="str">
        <f t="shared" si="0"/>
        <v xml:space="preserve">67 </v>
      </c>
      <c r="G49" s="10">
        <v>186711.55</v>
      </c>
      <c r="H49" s="25">
        <f t="shared" si="4"/>
        <v>1.9972280931286838E-3</v>
      </c>
      <c r="I49" s="12">
        <f t="shared" si="2"/>
        <v>3.6329032670983669E-2</v>
      </c>
      <c r="J49" s="10">
        <v>6783.05</v>
      </c>
    </row>
    <row r="50" spans="1:10" s="4" customFormat="1" x14ac:dyDescent="0.25">
      <c r="A50" s="5">
        <f t="shared" si="3"/>
        <v>35</v>
      </c>
      <c r="B50" s="3"/>
      <c r="C50" s="3"/>
      <c r="D50" s="3"/>
      <c r="E50" s="3" t="s">
        <v>39</v>
      </c>
      <c r="F50" s="3" t="str">
        <f t="shared" si="0"/>
        <v xml:space="preserve">70 </v>
      </c>
      <c r="G50" s="10">
        <v>204019.82999999996</v>
      </c>
      <c r="H50" s="25">
        <f t="shared" si="4"/>
        <v>2.1823724136580632E-3</v>
      </c>
      <c r="I50" s="12">
        <f t="shared" si="2"/>
        <v>2.2752200117018045E-2</v>
      </c>
      <c r="J50" s="10">
        <v>4641.9000000000005</v>
      </c>
    </row>
    <row r="51" spans="1:10" s="4" customFormat="1" x14ac:dyDescent="0.25">
      <c r="A51" s="5">
        <f t="shared" si="3"/>
        <v>36</v>
      </c>
      <c r="B51" s="3"/>
      <c r="C51" s="3"/>
      <c r="D51" s="3"/>
      <c r="E51" s="3" t="s">
        <v>44</v>
      </c>
      <c r="F51" s="3" t="str">
        <f t="shared" si="0"/>
        <v xml:space="preserve">77 </v>
      </c>
      <c r="G51" s="13">
        <v>6175.2500000000009</v>
      </c>
      <c r="H51" s="26">
        <f t="shared" si="4"/>
        <v>6.605581059175453E-5</v>
      </c>
      <c r="I51" s="14" t="str">
        <f t="shared" si="2"/>
        <v>n/a</v>
      </c>
      <c r="J51" s="13">
        <v>0</v>
      </c>
    </row>
    <row r="52" spans="1:10" s="4" customFormat="1" x14ac:dyDescent="0.25">
      <c r="A52" s="5">
        <f t="shared" si="3"/>
        <v>37</v>
      </c>
      <c r="B52" s="3"/>
      <c r="C52" s="3"/>
      <c r="D52" s="20"/>
      <c r="E52" s="3"/>
      <c r="F52" s="3" t="str">
        <f>LEFT(E52,3)</f>
        <v/>
      </c>
      <c r="G52" s="15">
        <f>SUM(G16:G51)</f>
        <v>93485341.329999983</v>
      </c>
      <c r="H52" s="27">
        <v>1</v>
      </c>
      <c r="I52" s="23">
        <f>+J52/G52</f>
        <v>4.2683761146192538E-2</v>
      </c>
      <c r="J52" s="16">
        <f>SUM(J16:J51)</f>
        <v>3990305.9800000004</v>
      </c>
    </row>
    <row r="53" spans="1:10" s="4" customFormat="1" x14ac:dyDescent="0.25">
      <c r="A53" s="5">
        <f t="shared" si="3"/>
        <v>38</v>
      </c>
      <c r="B53" s="3"/>
      <c r="C53" s="3"/>
      <c r="D53" s="3"/>
      <c r="E53" s="3"/>
      <c r="F53" s="3" t="str">
        <f>LEFT(E53,3)</f>
        <v/>
      </c>
      <c r="G53" s="3"/>
      <c r="H53" s="28"/>
      <c r="I53" s="28"/>
    </row>
    <row r="54" spans="1:10" s="4" customFormat="1" x14ac:dyDescent="0.25">
      <c r="A54" s="5">
        <f t="shared" si="3"/>
        <v>39</v>
      </c>
      <c r="B54" s="3"/>
      <c r="C54" s="20"/>
      <c r="D54" s="3"/>
      <c r="E54" s="3" t="s">
        <v>10</v>
      </c>
      <c r="F54" s="3" t="str">
        <f t="shared" ref="F54" si="5">LEFT(E54,3)</f>
        <v xml:space="preserve">39 </v>
      </c>
      <c r="G54" s="21"/>
      <c r="H54" s="22"/>
      <c r="I54" s="23"/>
      <c r="J54" s="21">
        <v>3305740.81</v>
      </c>
    </row>
    <row r="55" spans="1:10" s="4" customFormat="1" x14ac:dyDescent="0.25">
      <c r="A55" s="5">
        <f t="shared" si="3"/>
        <v>40</v>
      </c>
      <c r="B55" s="3"/>
      <c r="C55" s="3"/>
      <c r="D55" s="3"/>
      <c r="J55" s="24"/>
    </row>
    <row r="56" spans="1:10" s="4" customFormat="1" x14ac:dyDescent="0.25">
      <c r="A56" s="5">
        <f t="shared" si="3"/>
        <v>41</v>
      </c>
      <c r="B56" s="3"/>
      <c r="C56" s="3"/>
      <c r="D56" s="3"/>
      <c r="I56" s="17" t="str">
        <f>"KYP $ Share of AEPSC "&amp;B14&amp;":"</f>
        <v>KYP $ Share of AEPSC Total Fringes:</v>
      </c>
      <c r="J56" s="16">
        <f>+J52+J54</f>
        <v>7296046.790000001</v>
      </c>
    </row>
    <row r="57" spans="1:10" s="4" customFormat="1" x14ac:dyDescent="0.25">
      <c r="A57" s="5">
        <f t="shared" si="3"/>
        <v>42</v>
      </c>
      <c r="B57" s="3"/>
      <c r="C57" s="3"/>
      <c r="D57" s="3"/>
      <c r="E57" s="3"/>
      <c r="F57" s="3"/>
      <c r="G57" s="3"/>
      <c r="I57" s="17" t="str">
        <f>"KYP % Share of AEPSC "&amp;B14&amp;":"</f>
        <v>KYP % Share of AEPSC Total Fringes:</v>
      </c>
      <c r="J57" s="23">
        <f>+J56/B15</f>
        <v>4.554149897428806E-2</v>
      </c>
    </row>
    <row r="58" spans="1:10" s="4" customFormat="1" x14ac:dyDescent="0.25">
      <c r="A58" s="5"/>
    </row>
    <row r="59" spans="1:10" s="4" customFormat="1" x14ac:dyDescent="0.25">
      <c r="A59" s="5"/>
      <c r="B59" s="3"/>
      <c r="C59" s="3"/>
      <c r="D59" s="3"/>
      <c r="E59" s="3"/>
      <c r="F59" s="3"/>
      <c r="G59" s="3"/>
    </row>
    <row r="60" spans="1:10" s="4" customFormat="1" x14ac:dyDescent="0.25">
      <c r="A60" s="5"/>
      <c r="B60" s="3"/>
      <c r="C60" s="3"/>
      <c r="D60" s="3"/>
      <c r="E60" s="3"/>
      <c r="F60" s="3"/>
      <c r="G60" s="3"/>
      <c r="I60" s="17"/>
      <c r="J60" s="11"/>
    </row>
    <row r="61" spans="1:10" s="4" customFormat="1" x14ac:dyDescent="0.25">
      <c r="A61" s="5"/>
      <c r="B61" s="3"/>
      <c r="C61" s="3"/>
      <c r="D61" s="3"/>
      <c r="E61" s="3"/>
      <c r="F61" s="3"/>
      <c r="G61" s="3"/>
      <c r="I61" s="17"/>
      <c r="J61" s="11"/>
    </row>
    <row r="62" spans="1:10" s="4" customFormat="1" x14ac:dyDescent="0.25">
      <c r="A62" s="5"/>
      <c r="B62" s="3"/>
      <c r="C62" s="3"/>
      <c r="D62" s="3"/>
      <c r="E62" s="3"/>
      <c r="F62" s="3"/>
      <c r="G62" s="3"/>
      <c r="I62" s="17"/>
      <c r="J62" s="11"/>
    </row>
    <row r="63" spans="1:10" s="4" customFormat="1" x14ac:dyDescent="0.25">
      <c r="A63" s="5"/>
      <c r="B63" s="3"/>
      <c r="C63" s="3"/>
      <c r="D63" s="3"/>
      <c r="E63" s="3"/>
      <c r="F63" s="3"/>
      <c r="G63" s="3"/>
    </row>
    <row r="64" spans="1:10" s="4" customFormat="1" x14ac:dyDescent="0.25">
      <c r="A64" s="5"/>
      <c r="B64" s="3"/>
      <c r="C64" s="3"/>
      <c r="D64" s="3"/>
      <c r="E64" s="3"/>
      <c r="F64" s="3"/>
      <c r="G64" s="3"/>
    </row>
    <row r="65" spans="1:7" s="4" customFormat="1" x14ac:dyDescent="0.25">
      <c r="A65" s="5"/>
      <c r="B65" s="3"/>
      <c r="C65" s="3"/>
      <c r="D65" s="3"/>
      <c r="E65" s="3"/>
      <c r="F65" s="3"/>
      <c r="G65" s="3"/>
    </row>
    <row r="66" spans="1:7" s="4" customFormat="1" x14ac:dyDescent="0.25">
      <c r="A66" s="5"/>
      <c r="B66" s="3"/>
      <c r="C66" s="3"/>
      <c r="D66" s="3"/>
      <c r="E66" s="3"/>
      <c r="F66" s="3"/>
      <c r="G66" s="3"/>
    </row>
    <row r="67" spans="1:7" s="4" customFormat="1" x14ac:dyDescent="0.25">
      <c r="A67" s="5"/>
      <c r="B67" s="3"/>
      <c r="C67" s="3"/>
      <c r="D67" s="3"/>
      <c r="E67" s="3"/>
      <c r="F67" s="3"/>
      <c r="G67" s="3"/>
    </row>
    <row r="68" spans="1:7" s="4" customFormat="1" x14ac:dyDescent="0.25">
      <c r="A68" s="5"/>
      <c r="B68" s="3"/>
      <c r="C68" s="3"/>
      <c r="D68" s="3"/>
      <c r="E68" s="3"/>
      <c r="F68" s="3"/>
      <c r="G68" s="3"/>
    </row>
    <row r="69" spans="1:7" s="4" customFormat="1" x14ac:dyDescent="0.25">
      <c r="A69" s="5"/>
      <c r="B69" s="3"/>
      <c r="C69" s="3"/>
      <c r="D69" s="3"/>
      <c r="E69" s="3"/>
      <c r="F69" s="3"/>
      <c r="G69" s="3"/>
    </row>
    <row r="70" spans="1:7" s="4" customFormat="1" x14ac:dyDescent="0.25">
      <c r="A70" s="5"/>
      <c r="B70" s="3"/>
      <c r="C70" s="3"/>
      <c r="D70" s="3"/>
      <c r="E70" s="3"/>
      <c r="F70" s="3"/>
      <c r="G70" s="3"/>
    </row>
    <row r="71" spans="1:7" s="4" customFormat="1" x14ac:dyDescent="0.25">
      <c r="A71" s="5"/>
      <c r="B71" s="3"/>
      <c r="C71" s="3"/>
      <c r="D71" s="3"/>
      <c r="E71" s="3"/>
      <c r="F71" s="3"/>
      <c r="G71" s="3"/>
    </row>
    <row r="72" spans="1:7" s="4" customFormat="1" x14ac:dyDescent="0.25">
      <c r="A72" s="3"/>
      <c r="B72" s="3"/>
      <c r="C72" s="3"/>
      <c r="D72" s="3"/>
      <c r="E72" s="3"/>
      <c r="F72" s="3"/>
      <c r="G72" s="3"/>
    </row>
    <row r="73" spans="1:7" s="4" customFormat="1" x14ac:dyDescent="0.25">
      <c r="A73" s="3"/>
      <c r="B73" s="3"/>
      <c r="C73" s="3"/>
      <c r="D73" s="3"/>
      <c r="E73" s="3"/>
      <c r="F73" s="3"/>
      <c r="G73" s="3"/>
    </row>
    <row r="74" spans="1:7" s="4" customFormat="1" x14ac:dyDescent="0.25">
      <c r="A74" s="3"/>
      <c r="B74" s="3"/>
      <c r="C74" s="3"/>
      <c r="D74" s="3"/>
      <c r="E74" s="3"/>
      <c r="F74" s="3"/>
      <c r="G74" s="3"/>
    </row>
    <row r="75" spans="1:7" s="4" customFormat="1" x14ac:dyDescent="0.25">
      <c r="A75" s="3"/>
      <c r="B75" s="3"/>
      <c r="C75" s="3"/>
      <c r="D75" s="3"/>
      <c r="E75" s="3"/>
      <c r="F75" s="3"/>
      <c r="G75" s="3"/>
    </row>
    <row r="76" spans="1:7" s="4" customFormat="1" x14ac:dyDescent="0.25">
      <c r="A76" s="3"/>
      <c r="B76" s="3"/>
      <c r="C76" s="3"/>
      <c r="D76" s="3"/>
      <c r="E76" s="3"/>
      <c r="F76" s="3"/>
      <c r="G76" s="3"/>
    </row>
    <row r="77" spans="1:7" s="4" customFormat="1" x14ac:dyDescent="0.25">
      <c r="A77" s="3"/>
      <c r="B77" s="3"/>
      <c r="C77" s="3"/>
      <c r="D77" s="3"/>
      <c r="E77" s="3"/>
      <c r="F77" s="3"/>
      <c r="G77" s="3"/>
    </row>
    <row r="78" spans="1:7" s="4" customFormat="1" x14ac:dyDescent="0.25">
      <c r="A78" s="3"/>
      <c r="B78" s="3"/>
      <c r="C78" s="3"/>
      <c r="D78" s="3"/>
      <c r="E78" s="3"/>
      <c r="F78" s="3"/>
      <c r="G78" s="3"/>
    </row>
    <row r="79" spans="1:7" s="4" customFormat="1" x14ac:dyDescent="0.25">
      <c r="A79" s="3"/>
      <c r="B79" s="3"/>
      <c r="C79" s="3"/>
      <c r="D79" s="3"/>
      <c r="E79" s="3"/>
      <c r="F79" s="3"/>
      <c r="G79" s="3"/>
    </row>
    <row r="80" spans="1:7" s="4" customFormat="1" x14ac:dyDescent="0.25">
      <c r="A80" s="3"/>
      <c r="B80" s="3"/>
      <c r="C80" s="3"/>
      <c r="D80" s="3"/>
      <c r="E80" s="3"/>
      <c r="F80" s="3"/>
      <c r="G80" s="3"/>
    </row>
    <row r="81" spans="1:7" s="4" customFormat="1" x14ac:dyDescent="0.25">
      <c r="A81" s="3"/>
      <c r="B81" s="3"/>
      <c r="C81" s="3"/>
      <c r="D81" s="3"/>
      <c r="E81" s="3"/>
      <c r="F81" s="3"/>
      <c r="G81" s="3"/>
    </row>
    <row r="82" spans="1:7" s="4" customFormat="1" x14ac:dyDescent="0.25">
      <c r="A82" s="3"/>
      <c r="B82" s="3"/>
      <c r="C82" s="3"/>
      <c r="D82" s="3"/>
      <c r="E82" s="3"/>
      <c r="F82" s="3"/>
      <c r="G82" s="3"/>
    </row>
    <row r="83" spans="1:7" s="4" customFormat="1" x14ac:dyDescent="0.25">
      <c r="A83" s="3"/>
      <c r="B83" s="3"/>
      <c r="C83" s="3"/>
      <c r="D83" s="3"/>
      <c r="E83" s="3"/>
      <c r="F83" s="3"/>
      <c r="G83" s="3"/>
    </row>
    <row r="84" spans="1:7" s="4" customFormat="1" x14ac:dyDescent="0.25">
      <c r="A84" s="3"/>
      <c r="B84" s="3"/>
      <c r="C84" s="3"/>
      <c r="D84" s="3"/>
      <c r="E84" s="3"/>
      <c r="F84" s="3"/>
      <c r="G84" s="3"/>
    </row>
    <row r="85" spans="1:7" s="4" customFormat="1" x14ac:dyDescent="0.25">
      <c r="A85" s="3"/>
      <c r="B85" s="3"/>
      <c r="C85" s="3"/>
      <c r="D85" s="3"/>
      <c r="E85" s="3"/>
      <c r="F85" s="3"/>
      <c r="G85" s="3"/>
    </row>
    <row r="86" spans="1:7" s="4" customFormat="1" x14ac:dyDescent="0.25">
      <c r="A86" s="3"/>
      <c r="B86" s="3"/>
      <c r="C86" s="3"/>
      <c r="D86" s="3"/>
      <c r="E86" s="3"/>
      <c r="F86" s="3"/>
      <c r="G86" s="3"/>
    </row>
    <row r="87" spans="1:7" s="4" customFormat="1" x14ac:dyDescent="0.25">
      <c r="A87" s="3"/>
      <c r="B87" s="3"/>
      <c r="C87" s="3"/>
      <c r="D87" s="3"/>
      <c r="E87" s="3"/>
      <c r="F87" s="3"/>
      <c r="G87" s="3"/>
    </row>
    <row r="88" spans="1:7" s="4" customFormat="1" x14ac:dyDescent="0.25">
      <c r="A88" s="3"/>
      <c r="B88" s="3"/>
      <c r="C88" s="3"/>
      <c r="D88" s="3"/>
      <c r="E88" s="3"/>
      <c r="F88" s="3"/>
      <c r="G88" s="3"/>
    </row>
  </sheetData>
  <pageMargins left="0.7" right="0.7" top="0.75" bottom="0.75" header="0.3" footer="0.3"/>
  <pageSetup scale="5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8"/>
  <sheetViews>
    <sheetView zoomScale="75" zoomScaleNormal="75" workbookViewId="0">
      <selection activeCell="C47" sqref="C47"/>
    </sheetView>
  </sheetViews>
  <sheetFormatPr defaultRowHeight="15.75" x14ac:dyDescent="0.25"/>
  <cols>
    <col min="1" max="1" width="5.42578125" style="3" customWidth="1"/>
    <col min="2" max="4" width="19.28515625" style="3" bestFit="1" customWidth="1"/>
    <col min="5" max="5" width="41.28515625" style="3" bestFit="1" customWidth="1"/>
    <col min="6" max="6" width="5.28515625" style="3" bestFit="1" customWidth="1"/>
    <col min="7" max="7" width="19.28515625" style="3" bestFit="1" customWidth="1"/>
    <col min="8" max="8" width="19.7109375" style="3" customWidth="1"/>
    <col min="9" max="9" width="29.7109375" style="3" customWidth="1"/>
    <col min="10" max="10" width="18.5703125" style="3" customWidth="1"/>
    <col min="11" max="11" width="4" style="3" customWidth="1"/>
    <col min="12" max="12" width="17.5703125" style="4" bestFit="1" customWidth="1"/>
    <col min="13" max="16384" width="9.140625" style="3"/>
  </cols>
  <sheetData>
    <row r="1" spans="1:10" x14ac:dyDescent="0.25">
      <c r="J1" s="1"/>
    </row>
    <row r="2" spans="1:10" x14ac:dyDescent="0.25">
      <c r="J2" s="2" t="s">
        <v>64</v>
      </c>
    </row>
    <row r="3" spans="1:10" x14ac:dyDescent="0.25">
      <c r="J3" s="2" t="s">
        <v>65</v>
      </c>
    </row>
    <row r="4" spans="1:10" x14ac:dyDescent="0.25">
      <c r="J4" s="2" t="s">
        <v>66</v>
      </c>
    </row>
    <row r="5" spans="1:10" x14ac:dyDescent="0.25">
      <c r="J5" s="2" t="s">
        <v>68</v>
      </c>
    </row>
    <row r="6" spans="1:10" x14ac:dyDescent="0.25">
      <c r="J6" s="2" t="s">
        <v>74</v>
      </c>
    </row>
    <row r="7" spans="1:10" x14ac:dyDescent="0.25">
      <c r="J7" s="2" t="s">
        <v>85</v>
      </c>
    </row>
    <row r="8" spans="1:10" x14ac:dyDescent="0.25">
      <c r="A8" s="6" t="s">
        <v>86</v>
      </c>
    </row>
    <row r="10" spans="1:10" x14ac:dyDescent="0.25">
      <c r="A10" s="6" t="s">
        <v>5</v>
      </c>
    </row>
    <row r="12" spans="1:10" x14ac:dyDescent="0.25">
      <c r="A12" s="18" t="s">
        <v>47</v>
      </c>
      <c r="B12" s="18" t="s">
        <v>48</v>
      </c>
      <c r="C12" s="18" t="s">
        <v>49</v>
      </c>
      <c r="D12" s="18" t="s">
        <v>50</v>
      </c>
      <c r="E12" s="18" t="s">
        <v>51</v>
      </c>
      <c r="F12" s="18" t="s">
        <v>52</v>
      </c>
      <c r="G12" s="18" t="s">
        <v>62</v>
      </c>
      <c r="H12" s="18" t="s">
        <v>53</v>
      </c>
      <c r="I12" s="18" t="s">
        <v>54</v>
      </c>
      <c r="J12" s="18" t="s">
        <v>55</v>
      </c>
    </row>
    <row r="13" spans="1:10" x14ac:dyDescent="0.25">
      <c r="E13" s="19" t="s">
        <v>57</v>
      </c>
      <c r="J13" s="29" t="s">
        <v>82</v>
      </c>
    </row>
    <row r="14" spans="1:10" ht="47.25" x14ac:dyDescent="0.25">
      <c r="A14" s="7"/>
      <c r="B14" s="7" t="str">
        <f>"Total "&amp;A10</f>
        <v>Total Material &amp; Supplies</v>
      </c>
      <c r="C14" s="8" t="s">
        <v>56</v>
      </c>
      <c r="D14" s="8" t="s">
        <v>80</v>
      </c>
      <c r="E14" s="9" t="s">
        <v>58</v>
      </c>
      <c r="F14" s="9" t="s">
        <v>59</v>
      </c>
      <c r="G14" s="18" t="s">
        <v>63</v>
      </c>
      <c r="H14" s="8" t="s">
        <v>60</v>
      </c>
      <c r="I14" s="8" t="s">
        <v>61</v>
      </c>
      <c r="J14" s="8" t="s">
        <v>81</v>
      </c>
    </row>
    <row r="15" spans="1:10" x14ac:dyDescent="0.25">
      <c r="B15" s="16">
        <v>35621654.489999965</v>
      </c>
      <c r="C15" s="16">
        <v>7778420.1099999966</v>
      </c>
      <c r="D15" s="15">
        <f>+B15-C15</f>
        <v>27843234.379999969</v>
      </c>
    </row>
    <row r="16" spans="1:10" x14ac:dyDescent="0.25">
      <c r="A16" s="5">
        <v>1</v>
      </c>
      <c r="E16" s="3" t="s">
        <v>33</v>
      </c>
      <c r="F16" s="3" t="str">
        <f t="shared" ref="F16:F51" si="0">LEFT(E16,3)</f>
        <v xml:space="preserve">05 </v>
      </c>
      <c r="G16" s="10">
        <v>156957.85999999999</v>
      </c>
      <c r="H16" s="25">
        <f t="shared" ref="H16:H42" si="1">+G16/$G$52</f>
        <v>5.6371992512746268E-3</v>
      </c>
      <c r="I16" s="12">
        <f>IF(OR(G16=0,J16=0),"n/a",+J16/G16)</f>
        <v>4.0405239979699019E-2</v>
      </c>
      <c r="J16" s="10">
        <v>6341.920000000001</v>
      </c>
    </row>
    <row r="17" spans="1:11" s="4" customFormat="1" x14ac:dyDescent="0.25">
      <c r="A17" s="5">
        <v>2</v>
      </c>
      <c r="B17" s="3"/>
      <c r="C17" s="3"/>
      <c r="D17" s="3"/>
      <c r="E17" s="3" t="s">
        <v>43</v>
      </c>
      <c r="F17" s="3" t="str">
        <f t="shared" si="0"/>
        <v xml:space="preserve">06 </v>
      </c>
      <c r="G17" s="10">
        <v>409.43</v>
      </c>
      <c r="H17" s="25">
        <f t="shared" si="1"/>
        <v>1.4704828986897316E-5</v>
      </c>
      <c r="I17" s="12">
        <f t="shared" ref="I17:I51" si="2">IF(OR(G17=0,J17=0),"n/a",+J17/G17)</f>
        <v>4.2717924920010746E-2</v>
      </c>
      <c r="J17" s="10">
        <v>17.489999999999998</v>
      </c>
      <c r="K17" s="3"/>
    </row>
    <row r="18" spans="1:11" s="4" customFormat="1" x14ac:dyDescent="0.25">
      <c r="A18" s="5">
        <v>3</v>
      </c>
      <c r="B18" s="3"/>
      <c r="C18" s="3"/>
      <c r="D18" s="3"/>
      <c r="E18" s="3" t="s">
        <v>28</v>
      </c>
      <c r="F18" s="3" t="str">
        <f t="shared" si="0"/>
        <v xml:space="preserve">08 </v>
      </c>
      <c r="G18" s="10">
        <v>1121624.5699999998</v>
      </c>
      <c r="H18" s="25">
        <f t="shared" si="1"/>
        <v>4.0283558824102374E-2</v>
      </c>
      <c r="I18" s="12">
        <f t="shared" si="2"/>
        <v>3.1561371734215853E-2</v>
      </c>
      <c r="J18" s="10">
        <v>35400.01</v>
      </c>
      <c r="K18" s="3"/>
    </row>
    <row r="19" spans="1:11" s="4" customFormat="1" x14ac:dyDescent="0.25">
      <c r="A19" s="5">
        <v>4</v>
      </c>
      <c r="B19" s="3"/>
      <c r="C19" s="3"/>
      <c r="D19" s="3"/>
      <c r="E19" s="3" t="s">
        <v>17</v>
      </c>
      <c r="F19" s="3" t="str">
        <f t="shared" si="0"/>
        <v xml:space="preserve">09 </v>
      </c>
      <c r="G19" s="10">
        <v>762711.69000000006</v>
      </c>
      <c r="H19" s="25">
        <f t="shared" si="1"/>
        <v>2.739307077585287E-2</v>
      </c>
      <c r="I19" s="12">
        <f t="shared" si="2"/>
        <v>4.3916856708987907E-2</v>
      </c>
      <c r="J19" s="10">
        <v>33495.900000000009</v>
      </c>
      <c r="K19" s="3"/>
    </row>
    <row r="20" spans="1:11" s="4" customFormat="1" x14ac:dyDescent="0.25">
      <c r="A20" s="5">
        <v>5</v>
      </c>
      <c r="B20" s="3"/>
      <c r="C20" s="3"/>
      <c r="D20" s="3"/>
      <c r="E20" s="3" t="s">
        <v>24</v>
      </c>
      <c r="F20" s="3" t="str">
        <f t="shared" si="0"/>
        <v xml:space="preserve">11 </v>
      </c>
      <c r="G20" s="10">
        <v>10726.599999999999</v>
      </c>
      <c r="H20" s="25">
        <f t="shared" si="1"/>
        <v>3.8524978289537336E-4</v>
      </c>
      <c r="I20" s="12">
        <f t="shared" si="2"/>
        <v>4.5570823933026312E-2</v>
      </c>
      <c r="J20" s="10">
        <v>488.82</v>
      </c>
      <c r="K20" s="3"/>
    </row>
    <row r="21" spans="1:11" s="4" customFormat="1" x14ac:dyDescent="0.25">
      <c r="A21" s="5">
        <f t="shared" ref="A21:A57" si="3">+A20+1</f>
        <v>6</v>
      </c>
      <c r="B21" s="3"/>
      <c r="C21" s="3"/>
      <c r="D21" s="3"/>
      <c r="E21" s="3" t="s">
        <v>34</v>
      </c>
      <c r="F21" s="3" t="str">
        <f t="shared" si="0"/>
        <v xml:space="preserve">16 </v>
      </c>
      <c r="G21" s="10">
        <v>1252107.7200000002</v>
      </c>
      <c r="H21" s="25">
        <f t="shared" si="1"/>
        <v>4.4969909131655987E-2</v>
      </c>
      <c r="I21" s="12">
        <f t="shared" si="2"/>
        <v>4.3921756188836515E-2</v>
      </c>
      <c r="J21" s="10">
        <v>54994.76999999999</v>
      </c>
      <c r="K21" s="3"/>
    </row>
    <row r="22" spans="1:11" s="4" customFormat="1" x14ac:dyDescent="0.25">
      <c r="A22" s="5">
        <f t="shared" si="3"/>
        <v>7</v>
      </c>
      <c r="B22" s="3"/>
      <c r="C22" s="3"/>
      <c r="D22" s="3"/>
      <c r="E22" s="3" t="s">
        <v>18</v>
      </c>
      <c r="F22" s="3" t="str">
        <f t="shared" si="0"/>
        <v xml:space="preserve">17 </v>
      </c>
      <c r="G22" s="10">
        <v>-66346.820000000007</v>
      </c>
      <c r="H22" s="25">
        <f t="shared" si="1"/>
        <v>-2.3828704343220055E-3</v>
      </c>
      <c r="I22" s="12">
        <f t="shared" si="2"/>
        <v>5.9559146919174105E-2</v>
      </c>
      <c r="J22" s="10">
        <v>-3951.5599999999995</v>
      </c>
      <c r="K22" s="3"/>
    </row>
    <row r="23" spans="1:11" s="4" customFormat="1" x14ac:dyDescent="0.25">
      <c r="A23" s="5">
        <f t="shared" si="3"/>
        <v>8</v>
      </c>
      <c r="B23" s="3"/>
      <c r="C23" s="3"/>
      <c r="D23" s="3"/>
      <c r="E23" s="3" t="s">
        <v>29</v>
      </c>
      <c r="F23" s="3" t="str">
        <f t="shared" si="0"/>
        <v xml:space="preserve">18 </v>
      </c>
      <c r="G23" s="10">
        <v>0</v>
      </c>
      <c r="H23" s="25">
        <f t="shared" si="1"/>
        <v>0</v>
      </c>
      <c r="I23" s="12" t="str">
        <f t="shared" si="2"/>
        <v>n/a</v>
      </c>
      <c r="J23" s="10">
        <v>0</v>
      </c>
      <c r="K23" s="3"/>
    </row>
    <row r="24" spans="1:11" s="4" customFormat="1" x14ac:dyDescent="0.25">
      <c r="A24" s="5">
        <f t="shared" si="3"/>
        <v>9</v>
      </c>
      <c r="B24" s="3"/>
      <c r="C24" s="3"/>
      <c r="D24" s="3"/>
      <c r="E24" s="3" t="s">
        <v>41</v>
      </c>
      <c r="F24" s="3" t="str">
        <f t="shared" si="0"/>
        <v xml:space="preserve">20 </v>
      </c>
      <c r="G24" s="10">
        <v>12317.7</v>
      </c>
      <c r="H24" s="25">
        <f t="shared" si="1"/>
        <v>4.4239472440198586E-4</v>
      </c>
      <c r="I24" s="12">
        <f t="shared" si="2"/>
        <v>5.2164771020563903E-2</v>
      </c>
      <c r="J24" s="10">
        <v>642.55000000000007</v>
      </c>
      <c r="K24" s="3"/>
    </row>
    <row r="25" spans="1:11" s="4" customFormat="1" x14ac:dyDescent="0.25">
      <c r="A25" s="5">
        <f t="shared" si="3"/>
        <v>10</v>
      </c>
      <c r="B25" s="3"/>
      <c r="C25" s="3"/>
      <c r="D25" s="3"/>
      <c r="E25" s="3" t="s">
        <v>11</v>
      </c>
      <c r="F25" s="3" t="str">
        <f t="shared" si="0"/>
        <v xml:space="preserve">26 </v>
      </c>
      <c r="G25" s="10">
        <v>-73261.769999999975</v>
      </c>
      <c r="H25" s="25">
        <f t="shared" si="1"/>
        <v>-2.6312234060215513E-3</v>
      </c>
      <c r="I25" s="12">
        <f t="shared" si="2"/>
        <v>8.0801078106630522E-2</v>
      </c>
      <c r="J25" s="10">
        <v>-5919.6299999999983</v>
      </c>
      <c r="K25" s="3"/>
    </row>
    <row r="26" spans="1:11" s="4" customFormat="1" x14ac:dyDescent="0.25">
      <c r="A26" s="5">
        <f t="shared" si="3"/>
        <v>11</v>
      </c>
      <c r="B26" s="3"/>
      <c r="C26" s="3"/>
      <c r="D26" s="3"/>
      <c r="E26" s="3" t="s">
        <v>35</v>
      </c>
      <c r="F26" s="3" t="str">
        <f t="shared" si="0"/>
        <v xml:space="preserve">27 </v>
      </c>
      <c r="G26" s="10">
        <v>0</v>
      </c>
      <c r="H26" s="25">
        <f t="shared" si="1"/>
        <v>0</v>
      </c>
      <c r="I26" s="12" t="str">
        <f t="shared" si="2"/>
        <v>n/a</v>
      </c>
      <c r="J26" s="10">
        <v>0</v>
      </c>
      <c r="K26" s="3"/>
    </row>
    <row r="27" spans="1:11" s="4" customFormat="1" x14ac:dyDescent="0.25">
      <c r="A27" s="5">
        <f t="shared" si="3"/>
        <v>12</v>
      </c>
      <c r="B27" s="3"/>
      <c r="C27" s="3"/>
      <c r="D27" s="3"/>
      <c r="E27" s="3" t="s">
        <v>36</v>
      </c>
      <c r="F27" s="3" t="str">
        <f t="shared" si="0"/>
        <v xml:space="preserve">28 </v>
      </c>
      <c r="G27" s="10">
        <v>752250.85999999975</v>
      </c>
      <c r="H27" s="25">
        <f t="shared" si="1"/>
        <v>2.7017366220224288E-2</v>
      </c>
      <c r="I27" s="12">
        <f t="shared" si="2"/>
        <v>3.4908767003603028E-2</v>
      </c>
      <c r="J27" s="10">
        <v>26260.149999999991</v>
      </c>
      <c r="K27" s="3"/>
    </row>
    <row r="28" spans="1:11" s="4" customFormat="1" x14ac:dyDescent="0.25">
      <c r="A28" s="5">
        <f t="shared" si="3"/>
        <v>13</v>
      </c>
      <c r="B28" s="3"/>
      <c r="C28" s="3"/>
      <c r="D28" s="3"/>
      <c r="E28" s="3" t="s">
        <v>30</v>
      </c>
      <c r="F28" s="3" t="str">
        <f t="shared" si="0"/>
        <v xml:space="preserve">31 </v>
      </c>
      <c r="G28" s="10">
        <v>67899.179999999993</v>
      </c>
      <c r="H28" s="25">
        <f t="shared" si="1"/>
        <v>2.438624014484914E-3</v>
      </c>
      <c r="I28" s="12">
        <f t="shared" si="2"/>
        <v>4.318549944196675E-2</v>
      </c>
      <c r="J28" s="10">
        <v>2932.2599999999998</v>
      </c>
      <c r="K28" s="3"/>
    </row>
    <row r="29" spans="1:11" s="4" customFormat="1" x14ac:dyDescent="0.25">
      <c r="A29" s="5">
        <f t="shared" si="3"/>
        <v>14</v>
      </c>
      <c r="B29" s="3"/>
      <c r="C29" s="3"/>
      <c r="D29" s="3"/>
      <c r="E29" s="3" t="s">
        <v>31</v>
      </c>
      <c r="F29" s="3" t="str">
        <f t="shared" si="0"/>
        <v xml:space="preserve">32 </v>
      </c>
      <c r="G29" s="10">
        <v>24422.760000000002</v>
      </c>
      <c r="H29" s="25">
        <f t="shared" si="1"/>
        <v>8.7715240502170408E-4</v>
      </c>
      <c r="I29" s="12">
        <f t="shared" si="2"/>
        <v>4.2042750287027343E-2</v>
      </c>
      <c r="J29" s="10">
        <v>1026.8</v>
      </c>
      <c r="K29" s="3"/>
    </row>
    <row r="30" spans="1:11" s="4" customFormat="1" x14ac:dyDescent="0.25">
      <c r="A30" s="5">
        <f t="shared" si="3"/>
        <v>15</v>
      </c>
      <c r="B30" s="3"/>
      <c r="C30" s="3"/>
      <c r="D30" s="3"/>
      <c r="E30" s="3" t="s">
        <v>25</v>
      </c>
      <c r="F30" s="3" t="str">
        <f t="shared" si="0"/>
        <v xml:space="preserve">33 </v>
      </c>
      <c r="G30" s="10">
        <v>10065438.540000003</v>
      </c>
      <c r="H30" s="25">
        <f t="shared" si="1"/>
        <v>0.36150392596738257</v>
      </c>
      <c r="I30" s="12">
        <f t="shared" si="2"/>
        <v>4.0368913722461597E-2</v>
      </c>
      <c r="J30" s="10">
        <v>406330.81999999995</v>
      </c>
      <c r="K30" s="3"/>
    </row>
    <row r="31" spans="1:11" s="4" customFormat="1" x14ac:dyDescent="0.25">
      <c r="A31" s="5">
        <f t="shared" si="3"/>
        <v>16</v>
      </c>
      <c r="B31" s="3"/>
      <c r="C31" s="3"/>
      <c r="D31" s="3"/>
      <c r="E31" s="3" t="s">
        <v>42</v>
      </c>
      <c r="F31" s="3" t="str">
        <f t="shared" si="0"/>
        <v xml:space="preserve">37 </v>
      </c>
      <c r="G31" s="10">
        <v>-0.02</v>
      </c>
      <c r="H31" s="25">
        <f t="shared" si="1"/>
        <v>-7.1830735348642334E-10</v>
      </c>
      <c r="I31" s="12" t="str">
        <f t="shared" si="2"/>
        <v>n/a</v>
      </c>
      <c r="J31" s="10">
        <v>0</v>
      </c>
    </row>
    <row r="32" spans="1:11" s="4" customFormat="1" x14ac:dyDescent="0.25">
      <c r="A32" s="5">
        <f t="shared" si="3"/>
        <v>17</v>
      </c>
      <c r="B32" s="3"/>
      <c r="C32" s="3"/>
      <c r="D32" s="3"/>
      <c r="E32" s="3" t="s">
        <v>19</v>
      </c>
      <c r="F32" s="3" t="str">
        <f t="shared" si="0"/>
        <v xml:space="preserve">40 </v>
      </c>
      <c r="G32" s="10">
        <v>928.08</v>
      </c>
      <c r="H32" s="25">
        <f t="shared" si="1"/>
        <v>3.3332334431183991E-5</v>
      </c>
      <c r="I32" s="12" t="str">
        <f t="shared" si="2"/>
        <v>n/a</v>
      </c>
      <c r="J32" s="10">
        <v>0</v>
      </c>
    </row>
    <row r="33" spans="1:10" s="4" customFormat="1" x14ac:dyDescent="0.25">
      <c r="A33" s="5">
        <f t="shared" si="3"/>
        <v>18</v>
      </c>
      <c r="B33" s="3"/>
      <c r="C33" s="3"/>
      <c r="D33" s="3"/>
      <c r="E33" s="3" t="s">
        <v>40</v>
      </c>
      <c r="F33" s="3" t="str">
        <f t="shared" si="0"/>
        <v xml:space="preserve">44 </v>
      </c>
      <c r="G33" s="10">
        <v>15005.539999999999</v>
      </c>
      <c r="H33" s="25">
        <f t="shared" si="1"/>
        <v>5.3892948625173316E-4</v>
      </c>
      <c r="I33" s="12">
        <f t="shared" si="2"/>
        <v>4.0559686622407463E-2</v>
      </c>
      <c r="J33" s="10">
        <v>608.62</v>
      </c>
    </row>
    <row r="34" spans="1:10" s="4" customFormat="1" x14ac:dyDescent="0.25">
      <c r="A34" s="5">
        <f t="shared" si="3"/>
        <v>19</v>
      </c>
      <c r="B34" s="3"/>
      <c r="C34" s="3"/>
      <c r="D34" s="3"/>
      <c r="E34" s="3" t="s">
        <v>27</v>
      </c>
      <c r="F34" s="3" t="str">
        <f t="shared" si="0"/>
        <v xml:space="preserve">45 </v>
      </c>
      <c r="G34" s="10">
        <v>49782.149999999987</v>
      </c>
      <c r="H34" s="25">
        <f t="shared" si="1"/>
        <v>1.787944220868207E-3</v>
      </c>
      <c r="I34" s="12">
        <f t="shared" si="2"/>
        <v>9.7068527574642752E-2</v>
      </c>
      <c r="J34" s="10">
        <v>4832.2800000000007</v>
      </c>
    </row>
    <row r="35" spans="1:10" s="4" customFormat="1" x14ac:dyDescent="0.25">
      <c r="A35" s="5">
        <f t="shared" si="3"/>
        <v>20</v>
      </c>
      <c r="B35" s="3"/>
      <c r="C35" s="3"/>
      <c r="D35" s="3"/>
      <c r="E35" s="3" t="s">
        <v>32</v>
      </c>
      <c r="F35" s="3" t="str">
        <f t="shared" si="0"/>
        <v xml:space="preserve">46 </v>
      </c>
      <c r="G35" s="10">
        <v>505377.04000000015</v>
      </c>
      <c r="H35" s="25">
        <f t="shared" si="1"/>
        <v>1.8150802205760121E-2</v>
      </c>
      <c r="I35" s="12">
        <f t="shared" si="2"/>
        <v>3.8711097757824515E-3</v>
      </c>
      <c r="J35" s="10">
        <v>1956.3699999999997</v>
      </c>
    </row>
    <row r="36" spans="1:10" s="4" customFormat="1" x14ac:dyDescent="0.25">
      <c r="A36" s="5">
        <f t="shared" si="3"/>
        <v>21</v>
      </c>
      <c r="B36" s="3"/>
      <c r="C36" s="3"/>
      <c r="D36" s="3"/>
      <c r="E36" s="3" t="s">
        <v>12</v>
      </c>
      <c r="F36" s="3" t="str">
        <f t="shared" si="0"/>
        <v xml:space="preserve">48 </v>
      </c>
      <c r="G36" s="10">
        <v>2014423.9999999993</v>
      </c>
      <c r="H36" s="25">
        <f t="shared" si="1"/>
        <v>7.2348778611976722E-2</v>
      </c>
      <c r="I36" s="12">
        <f t="shared" si="2"/>
        <v>8.1644400582995449E-2</v>
      </c>
      <c r="J36" s="10">
        <v>164466.43999999997</v>
      </c>
    </row>
    <row r="37" spans="1:10" s="4" customFormat="1" x14ac:dyDescent="0.25">
      <c r="A37" s="5">
        <f t="shared" si="3"/>
        <v>22</v>
      </c>
      <c r="B37" s="3"/>
      <c r="C37" s="3"/>
      <c r="D37" s="3"/>
      <c r="E37" s="3" t="s">
        <v>13</v>
      </c>
      <c r="F37" s="3" t="str">
        <f t="shared" si="0"/>
        <v xml:space="preserve">49 </v>
      </c>
      <c r="G37" s="10">
        <v>79242.239999999976</v>
      </c>
      <c r="H37" s="25">
        <f t="shared" si="1"/>
        <v>2.846014184936799E-3</v>
      </c>
      <c r="I37" s="12">
        <f t="shared" si="2"/>
        <v>7.0582936575240701E-2</v>
      </c>
      <c r="J37" s="10">
        <v>5593.1500000000005</v>
      </c>
    </row>
    <row r="38" spans="1:10" s="4" customFormat="1" x14ac:dyDescent="0.25">
      <c r="A38" s="5">
        <f t="shared" si="3"/>
        <v>23</v>
      </c>
      <c r="B38" s="3"/>
      <c r="C38" s="3"/>
      <c r="D38" s="3"/>
      <c r="E38" s="3" t="s">
        <v>20</v>
      </c>
      <c r="F38" s="3" t="str">
        <f t="shared" si="0"/>
        <v xml:space="preserve">51 </v>
      </c>
      <c r="G38" s="10">
        <v>89.01</v>
      </c>
      <c r="H38" s="25">
        <f t="shared" si="1"/>
        <v>3.1968268766913272E-6</v>
      </c>
      <c r="I38" s="12">
        <f t="shared" si="2"/>
        <v>6.740815638692281E-2</v>
      </c>
      <c r="J38" s="10">
        <v>6</v>
      </c>
    </row>
    <row r="39" spans="1:10" s="4" customFormat="1" x14ac:dyDescent="0.25">
      <c r="A39" s="5">
        <f t="shared" si="3"/>
        <v>24</v>
      </c>
      <c r="B39" s="3"/>
      <c r="C39" s="3"/>
      <c r="D39" s="3"/>
      <c r="E39" s="3" t="s">
        <v>14</v>
      </c>
      <c r="F39" s="3" t="str">
        <f t="shared" si="0"/>
        <v xml:space="preserve">52 </v>
      </c>
      <c r="G39" s="10">
        <v>20160.730000000003</v>
      </c>
      <c r="H39" s="25">
        <f t="shared" si="1"/>
        <v>7.2408003053271708E-4</v>
      </c>
      <c r="I39" s="12">
        <f t="shared" si="2"/>
        <v>9.9703730966090989E-2</v>
      </c>
      <c r="J39" s="10">
        <v>2010.1</v>
      </c>
    </row>
    <row r="40" spans="1:10" s="4" customFormat="1" x14ac:dyDescent="0.25">
      <c r="A40" s="5">
        <f t="shared" si="3"/>
        <v>25</v>
      </c>
      <c r="B40" s="3"/>
      <c r="C40" s="3"/>
      <c r="D40" s="3"/>
      <c r="E40" s="3" t="s">
        <v>45</v>
      </c>
      <c r="F40" s="3" t="str">
        <f t="shared" si="0"/>
        <v xml:space="preserve">53 </v>
      </c>
      <c r="G40" s="10">
        <v>0</v>
      </c>
      <c r="H40" s="25">
        <f t="shared" si="1"/>
        <v>0</v>
      </c>
      <c r="I40" s="12" t="str">
        <f t="shared" si="2"/>
        <v>n/a</v>
      </c>
      <c r="J40" s="10">
        <v>0</v>
      </c>
    </row>
    <row r="41" spans="1:10" s="4" customFormat="1" x14ac:dyDescent="0.25">
      <c r="A41" s="5">
        <f t="shared" si="3"/>
        <v>26</v>
      </c>
      <c r="B41" s="3"/>
      <c r="C41" s="3"/>
      <c r="D41" s="3"/>
      <c r="E41" s="3" t="s">
        <v>21</v>
      </c>
      <c r="F41" s="3" t="str">
        <f t="shared" si="0"/>
        <v xml:space="preserve">55 </v>
      </c>
      <c r="G41" s="10">
        <v>0</v>
      </c>
      <c r="H41" s="25">
        <f t="shared" si="1"/>
        <v>0</v>
      </c>
      <c r="I41" s="12" t="str">
        <f t="shared" si="2"/>
        <v>n/a</v>
      </c>
      <c r="J41" s="10">
        <v>0</v>
      </c>
    </row>
    <row r="42" spans="1:10" s="4" customFormat="1" x14ac:dyDescent="0.25">
      <c r="A42" s="5">
        <f t="shared" si="3"/>
        <v>27</v>
      </c>
      <c r="B42" s="3"/>
      <c r="C42" s="3"/>
      <c r="D42" s="3"/>
      <c r="E42" s="3" t="s">
        <v>22</v>
      </c>
      <c r="F42" s="3" t="str">
        <f t="shared" si="0"/>
        <v xml:space="preserve">57 </v>
      </c>
      <c r="G42" s="10">
        <v>23908.810000000005</v>
      </c>
      <c r="H42" s="25">
        <f t="shared" si="1"/>
        <v>8.5869370180548688E-4</v>
      </c>
      <c r="I42" s="12">
        <f t="shared" si="2"/>
        <v>9.5365264937903635E-2</v>
      </c>
      <c r="J42" s="10">
        <v>2280.0700000000002</v>
      </c>
    </row>
    <row r="43" spans="1:10" s="4" customFormat="1" x14ac:dyDescent="0.25">
      <c r="A43" s="5">
        <f t="shared" si="3"/>
        <v>28</v>
      </c>
      <c r="B43" s="3"/>
      <c r="C43" s="3"/>
      <c r="D43" s="3"/>
      <c r="E43" s="3" t="s">
        <v>15</v>
      </c>
      <c r="F43" s="3" t="str">
        <f t="shared" si="0"/>
        <v xml:space="preserve">58 </v>
      </c>
      <c r="G43" s="10">
        <v>3258777.5200000028</v>
      </c>
      <c r="H43" s="25">
        <f>H52-SUM(H16:H42,H44:H51)</f>
        <v>0.11704019279961253</v>
      </c>
      <c r="I43" s="12">
        <f t="shared" si="2"/>
        <v>5.886760566582027E-2</v>
      </c>
      <c r="J43" s="10">
        <v>191836.42999999991</v>
      </c>
    </row>
    <row r="44" spans="1:10" s="4" customFormat="1" x14ac:dyDescent="0.25">
      <c r="A44" s="5">
        <f t="shared" si="3"/>
        <v>29</v>
      </c>
      <c r="B44" s="3"/>
      <c r="C44" s="3"/>
      <c r="D44" s="3"/>
      <c r="E44" s="3" t="s">
        <v>26</v>
      </c>
      <c r="F44" s="3" t="str">
        <f t="shared" si="0"/>
        <v xml:space="preserve">60 </v>
      </c>
      <c r="G44" s="10">
        <v>6688006.8399999999</v>
      </c>
      <c r="H44" s="25">
        <f t="shared" ref="H44:H51" si="4">+G44/$G$52</f>
        <v>0.24020222466697486</v>
      </c>
      <c r="I44" s="12">
        <f t="shared" si="2"/>
        <v>4.9578838349393799E-2</v>
      </c>
      <c r="J44" s="10">
        <v>331583.61000000004</v>
      </c>
    </row>
    <row r="45" spans="1:10" s="4" customFormat="1" x14ac:dyDescent="0.25">
      <c r="A45" s="5">
        <f t="shared" si="3"/>
        <v>30</v>
      </c>
      <c r="B45" s="3"/>
      <c r="C45" s="3"/>
      <c r="D45" s="3"/>
      <c r="E45" s="3" t="s">
        <v>23</v>
      </c>
      <c r="F45" s="3" t="str">
        <f t="shared" si="0"/>
        <v xml:space="preserve">61 </v>
      </c>
      <c r="G45" s="10">
        <v>80153.540000000095</v>
      </c>
      <c r="H45" s="25">
        <f t="shared" si="4"/>
        <v>2.8787438594984121E-3</v>
      </c>
      <c r="I45" s="12">
        <f t="shared" si="2"/>
        <v>3.2499001291770725E-2</v>
      </c>
      <c r="J45" s="10">
        <v>2604.9099999999994</v>
      </c>
    </row>
    <row r="46" spans="1:10" s="4" customFormat="1" x14ac:dyDescent="0.25">
      <c r="A46" s="5">
        <f t="shared" si="3"/>
        <v>31</v>
      </c>
      <c r="B46" s="3"/>
      <c r="C46" s="3"/>
      <c r="D46" s="3"/>
      <c r="E46" s="3" t="s">
        <v>37</v>
      </c>
      <c r="F46" s="3" t="str">
        <f t="shared" si="0"/>
        <v xml:space="preserve">63 </v>
      </c>
      <c r="G46" s="10">
        <v>987349.05999999994</v>
      </c>
      <c r="H46" s="25">
        <f t="shared" si="4"/>
        <v>3.5461004512795387E-2</v>
      </c>
      <c r="I46" s="12">
        <f t="shared" si="2"/>
        <v>5.1635051944040958E-2</v>
      </c>
      <c r="J46" s="10">
        <v>50981.820000000007</v>
      </c>
    </row>
    <row r="47" spans="1:10" s="4" customFormat="1" x14ac:dyDescent="0.25">
      <c r="A47" s="5">
        <f t="shared" si="3"/>
        <v>32</v>
      </c>
      <c r="B47" s="3"/>
      <c r="C47" s="3"/>
      <c r="D47" s="3"/>
      <c r="E47" s="3" t="s">
        <v>16</v>
      </c>
      <c r="F47" s="3" t="str">
        <f t="shared" si="0"/>
        <v xml:space="preserve">64 </v>
      </c>
      <c r="G47" s="10">
        <v>30006.650000000009</v>
      </c>
      <c r="H47" s="25">
        <f t="shared" si="4"/>
        <v>1.0776998674246695E-3</v>
      </c>
      <c r="I47" s="12">
        <f t="shared" si="2"/>
        <v>6.3009366257146301E-2</v>
      </c>
      <c r="J47" s="10">
        <v>1890.6999999999996</v>
      </c>
    </row>
    <row r="48" spans="1:10" s="4" customFormat="1" x14ac:dyDescent="0.25">
      <c r="A48" s="5">
        <f t="shared" si="3"/>
        <v>33</v>
      </c>
      <c r="B48" s="3"/>
      <c r="C48" s="3"/>
      <c r="D48" s="3"/>
      <c r="E48" s="3" t="s">
        <v>46</v>
      </c>
      <c r="F48" s="3" t="str">
        <f t="shared" si="0"/>
        <v xml:space="preserve">65 </v>
      </c>
      <c r="G48" s="10">
        <v>0</v>
      </c>
      <c r="H48" s="25">
        <f t="shared" si="4"/>
        <v>0</v>
      </c>
      <c r="I48" s="12" t="str">
        <f t="shared" si="2"/>
        <v>n/a</v>
      </c>
      <c r="J48" s="10">
        <v>0</v>
      </c>
    </row>
    <row r="49" spans="1:10" s="4" customFormat="1" x14ac:dyDescent="0.25">
      <c r="A49" s="5">
        <f t="shared" si="3"/>
        <v>34</v>
      </c>
      <c r="B49" s="3"/>
      <c r="C49" s="3"/>
      <c r="D49" s="3"/>
      <c r="E49" s="3" t="s">
        <v>38</v>
      </c>
      <c r="F49" s="3" t="str">
        <f t="shared" si="0"/>
        <v xml:space="preserve">67 </v>
      </c>
      <c r="G49" s="10">
        <v>161.18</v>
      </c>
      <c r="H49" s="25">
        <f t="shared" si="4"/>
        <v>5.7888389617470862E-6</v>
      </c>
      <c r="I49" s="12">
        <f t="shared" si="2"/>
        <v>2.5685568929147532E-2</v>
      </c>
      <c r="J49" s="10">
        <v>4.1399999999999997</v>
      </c>
    </row>
    <row r="50" spans="1:10" s="4" customFormat="1" x14ac:dyDescent="0.25">
      <c r="A50" s="5">
        <f t="shared" si="3"/>
        <v>35</v>
      </c>
      <c r="B50" s="3"/>
      <c r="C50" s="3"/>
      <c r="D50" s="3"/>
      <c r="E50" s="3" t="s">
        <v>39</v>
      </c>
      <c r="F50" s="3" t="str">
        <f t="shared" si="0"/>
        <v xml:space="preserve">70 </v>
      </c>
      <c r="G50" s="10">
        <v>2603.6900000000005</v>
      </c>
      <c r="H50" s="25">
        <f t="shared" si="4"/>
        <v>9.3512483659953296E-5</v>
      </c>
      <c r="I50" s="12">
        <f t="shared" si="2"/>
        <v>2.9727041237628132E-2</v>
      </c>
      <c r="J50" s="10">
        <v>77.400000000000006</v>
      </c>
    </row>
    <row r="51" spans="1:10" s="4" customFormat="1" x14ac:dyDescent="0.25">
      <c r="A51" s="5">
        <f t="shared" si="3"/>
        <v>36</v>
      </c>
      <c r="B51" s="3"/>
      <c r="C51" s="3"/>
      <c r="D51" s="3"/>
      <c r="E51" s="3" t="s">
        <v>44</v>
      </c>
      <c r="F51" s="3" t="str">
        <f t="shared" si="0"/>
        <v xml:space="preserve">77 </v>
      </c>
      <c r="G51" s="13">
        <v>0</v>
      </c>
      <c r="H51" s="26">
        <f t="shared" si="4"/>
        <v>0</v>
      </c>
      <c r="I51" s="14" t="str">
        <f t="shared" si="2"/>
        <v>n/a</v>
      </c>
      <c r="J51" s="13">
        <v>0</v>
      </c>
    </row>
    <row r="52" spans="1:10" s="4" customFormat="1" x14ac:dyDescent="0.25">
      <c r="A52" s="5">
        <f t="shared" si="3"/>
        <v>37</v>
      </c>
      <c r="B52" s="3"/>
      <c r="C52" s="3"/>
      <c r="D52" s="20"/>
      <c r="E52" s="3"/>
      <c r="F52" s="3" t="str">
        <f>LEFT(E52,3)</f>
        <v/>
      </c>
      <c r="G52" s="15">
        <f>SUM(G16:G51)</f>
        <v>27843234.380000006</v>
      </c>
      <c r="H52" s="27">
        <v>1</v>
      </c>
      <c r="I52" s="23">
        <f>+J52/G52</f>
        <v>4.7364911777178359E-2</v>
      </c>
      <c r="J52" s="16">
        <f>SUM(J16:J51)</f>
        <v>1318792.3399999996</v>
      </c>
    </row>
    <row r="53" spans="1:10" s="4" customFormat="1" x14ac:dyDescent="0.25">
      <c r="A53" s="5">
        <f t="shared" si="3"/>
        <v>38</v>
      </c>
      <c r="B53" s="3"/>
      <c r="C53" s="3"/>
      <c r="D53" s="3"/>
      <c r="E53" s="3"/>
      <c r="F53" s="3" t="str">
        <f>LEFT(E53,3)</f>
        <v/>
      </c>
      <c r="G53" s="3"/>
      <c r="H53" s="28"/>
      <c r="I53" s="28"/>
    </row>
    <row r="54" spans="1:10" s="4" customFormat="1" x14ac:dyDescent="0.25">
      <c r="A54" s="5">
        <f t="shared" si="3"/>
        <v>39</v>
      </c>
      <c r="B54" s="3"/>
      <c r="C54" s="20"/>
      <c r="D54" s="3"/>
      <c r="E54" s="3" t="s">
        <v>10</v>
      </c>
      <c r="F54" s="3" t="str">
        <f t="shared" ref="F54" si="5">LEFT(E54,3)</f>
        <v xml:space="preserve">39 </v>
      </c>
      <c r="G54" s="21"/>
      <c r="H54" s="22"/>
      <c r="I54" s="23"/>
      <c r="J54" s="21">
        <v>117901.46999999997</v>
      </c>
    </row>
    <row r="55" spans="1:10" s="4" customFormat="1" x14ac:dyDescent="0.25">
      <c r="A55" s="5">
        <f t="shared" si="3"/>
        <v>40</v>
      </c>
      <c r="B55" s="3"/>
      <c r="C55" s="3"/>
      <c r="D55" s="3"/>
      <c r="J55" s="24"/>
    </row>
    <row r="56" spans="1:10" s="4" customFormat="1" x14ac:dyDescent="0.25">
      <c r="A56" s="5">
        <f t="shared" si="3"/>
        <v>41</v>
      </c>
      <c r="B56" s="3"/>
      <c r="C56" s="3"/>
      <c r="D56" s="3"/>
      <c r="I56" s="17" t="str">
        <f>"KYP $ Share of AEPSC "&amp;B14&amp;":"</f>
        <v>KYP $ Share of AEPSC Total Material &amp; Supplies:</v>
      </c>
      <c r="J56" s="16">
        <f>+J52+J54</f>
        <v>1436693.8099999996</v>
      </c>
    </row>
    <row r="57" spans="1:10" s="4" customFormat="1" x14ac:dyDescent="0.25">
      <c r="A57" s="5">
        <f t="shared" si="3"/>
        <v>42</v>
      </c>
      <c r="B57" s="3"/>
      <c r="C57" s="3"/>
      <c r="D57" s="3"/>
      <c r="E57" s="3"/>
      <c r="F57" s="3"/>
      <c r="G57" s="3"/>
      <c r="I57" s="17" t="str">
        <f>"KYP % Share of AEPSC "&amp;B14&amp;":"</f>
        <v>KYP % Share of AEPSC Total Material &amp; Supplies:</v>
      </c>
      <c r="J57" s="23">
        <f>+J56/B15</f>
        <v>4.0332034841428305E-2</v>
      </c>
    </row>
    <row r="58" spans="1:10" s="4" customFormat="1" x14ac:dyDescent="0.25">
      <c r="A58" s="5"/>
    </row>
    <row r="59" spans="1:10" s="4" customFormat="1" x14ac:dyDescent="0.25">
      <c r="A59" s="5"/>
      <c r="B59" s="3"/>
      <c r="C59" s="3"/>
      <c r="D59" s="3"/>
      <c r="E59" s="3"/>
      <c r="F59" s="3"/>
      <c r="G59" s="3"/>
    </row>
    <row r="60" spans="1:10" s="4" customFormat="1" x14ac:dyDescent="0.25">
      <c r="A60" s="5"/>
      <c r="B60" s="3"/>
      <c r="C60" s="3"/>
      <c r="D60" s="3"/>
      <c r="E60" s="3"/>
      <c r="F60" s="3"/>
      <c r="G60" s="3"/>
      <c r="I60" s="17"/>
      <c r="J60" s="11"/>
    </row>
    <row r="61" spans="1:10" s="4" customFormat="1" x14ac:dyDescent="0.25">
      <c r="A61" s="5"/>
      <c r="B61" s="3"/>
      <c r="C61" s="3"/>
      <c r="D61" s="3"/>
      <c r="E61" s="3"/>
      <c r="F61" s="3"/>
      <c r="G61" s="3"/>
      <c r="I61" s="17"/>
      <c r="J61" s="11"/>
    </row>
    <row r="62" spans="1:10" s="4" customFormat="1" x14ac:dyDescent="0.25">
      <c r="A62" s="5"/>
      <c r="B62" s="3"/>
      <c r="C62" s="3"/>
      <c r="D62" s="3"/>
      <c r="E62" s="3"/>
      <c r="F62" s="3"/>
      <c r="G62" s="3"/>
      <c r="I62" s="17"/>
      <c r="J62" s="11"/>
    </row>
    <row r="63" spans="1:10" s="4" customFormat="1" x14ac:dyDescent="0.25">
      <c r="A63" s="5"/>
      <c r="B63" s="3"/>
      <c r="C63" s="3"/>
      <c r="D63" s="3"/>
      <c r="E63" s="3"/>
      <c r="F63" s="3"/>
      <c r="G63" s="3"/>
    </row>
    <row r="64" spans="1:10" s="4" customFormat="1" x14ac:dyDescent="0.25">
      <c r="A64" s="5"/>
      <c r="B64" s="3"/>
      <c r="C64" s="3"/>
      <c r="D64" s="3"/>
      <c r="E64" s="3"/>
      <c r="F64" s="3"/>
      <c r="G64" s="3"/>
    </row>
    <row r="65" spans="1:7" s="4" customFormat="1" x14ac:dyDescent="0.25">
      <c r="A65" s="5"/>
      <c r="B65" s="3"/>
      <c r="C65" s="3"/>
      <c r="D65" s="3"/>
      <c r="E65" s="3"/>
      <c r="F65" s="3"/>
      <c r="G65" s="3"/>
    </row>
    <row r="66" spans="1:7" s="4" customFormat="1" x14ac:dyDescent="0.25">
      <c r="A66" s="5"/>
      <c r="B66" s="3"/>
      <c r="C66" s="3"/>
      <c r="D66" s="3"/>
      <c r="E66" s="3"/>
      <c r="F66" s="3"/>
      <c r="G66" s="3"/>
    </row>
    <row r="67" spans="1:7" s="4" customFormat="1" x14ac:dyDescent="0.25">
      <c r="A67" s="5"/>
      <c r="B67" s="3"/>
      <c r="C67" s="3"/>
      <c r="D67" s="3"/>
      <c r="E67" s="3"/>
      <c r="F67" s="3"/>
      <c r="G67" s="3"/>
    </row>
    <row r="68" spans="1:7" s="4" customFormat="1" x14ac:dyDescent="0.25">
      <c r="A68" s="5"/>
      <c r="B68" s="3"/>
      <c r="C68" s="3"/>
      <c r="D68" s="3"/>
      <c r="E68" s="3"/>
      <c r="F68" s="3"/>
      <c r="G68" s="3"/>
    </row>
    <row r="69" spans="1:7" s="4" customFormat="1" x14ac:dyDescent="0.25">
      <c r="A69" s="5"/>
      <c r="B69" s="3"/>
      <c r="C69" s="3"/>
      <c r="D69" s="3"/>
      <c r="E69" s="3"/>
      <c r="F69" s="3"/>
      <c r="G69" s="3"/>
    </row>
    <row r="70" spans="1:7" s="4" customFormat="1" x14ac:dyDescent="0.25">
      <c r="A70" s="5"/>
      <c r="B70" s="3"/>
      <c r="C70" s="3"/>
      <c r="D70" s="3"/>
      <c r="E70" s="3"/>
      <c r="F70" s="3"/>
      <c r="G70" s="3"/>
    </row>
    <row r="71" spans="1:7" s="4" customFormat="1" x14ac:dyDescent="0.25">
      <c r="A71" s="5"/>
      <c r="B71" s="3"/>
      <c r="C71" s="3"/>
      <c r="D71" s="3"/>
      <c r="E71" s="3"/>
      <c r="F71" s="3"/>
      <c r="G71" s="3"/>
    </row>
    <row r="72" spans="1:7" s="4" customFormat="1" x14ac:dyDescent="0.25">
      <c r="A72" s="3"/>
      <c r="B72" s="3"/>
      <c r="C72" s="3"/>
      <c r="D72" s="3"/>
      <c r="E72" s="3"/>
      <c r="F72" s="3"/>
      <c r="G72" s="3"/>
    </row>
    <row r="73" spans="1:7" s="4" customFormat="1" x14ac:dyDescent="0.25">
      <c r="A73" s="3"/>
      <c r="B73" s="3"/>
      <c r="C73" s="3"/>
      <c r="D73" s="3"/>
      <c r="E73" s="3"/>
      <c r="F73" s="3"/>
      <c r="G73" s="3"/>
    </row>
    <row r="74" spans="1:7" s="4" customFormat="1" x14ac:dyDescent="0.25">
      <c r="A74" s="3"/>
      <c r="B74" s="3"/>
      <c r="C74" s="3"/>
      <c r="D74" s="3"/>
      <c r="E74" s="3"/>
      <c r="F74" s="3"/>
      <c r="G74" s="3"/>
    </row>
    <row r="75" spans="1:7" s="4" customFormat="1" x14ac:dyDescent="0.25">
      <c r="A75" s="3"/>
      <c r="B75" s="3"/>
      <c r="C75" s="3"/>
      <c r="D75" s="3"/>
      <c r="E75" s="3"/>
      <c r="F75" s="3"/>
      <c r="G75" s="3"/>
    </row>
    <row r="76" spans="1:7" s="4" customFormat="1" x14ac:dyDescent="0.25">
      <c r="A76" s="3"/>
      <c r="B76" s="3"/>
      <c r="C76" s="3"/>
      <c r="D76" s="3"/>
      <c r="E76" s="3"/>
      <c r="F76" s="3"/>
      <c r="G76" s="3"/>
    </row>
    <row r="77" spans="1:7" s="4" customFormat="1" x14ac:dyDescent="0.25">
      <c r="A77" s="3"/>
      <c r="B77" s="3"/>
      <c r="C77" s="3"/>
      <c r="D77" s="3"/>
      <c r="E77" s="3"/>
      <c r="F77" s="3"/>
      <c r="G77" s="3"/>
    </row>
    <row r="78" spans="1:7" s="4" customFormat="1" x14ac:dyDescent="0.25">
      <c r="A78" s="3"/>
      <c r="B78" s="3"/>
      <c r="C78" s="3"/>
      <c r="D78" s="3"/>
      <c r="E78" s="3"/>
      <c r="F78" s="3"/>
      <c r="G78" s="3"/>
    </row>
    <row r="79" spans="1:7" s="4" customFormat="1" x14ac:dyDescent="0.25">
      <c r="A79" s="3"/>
      <c r="B79" s="3"/>
      <c r="C79" s="3"/>
      <c r="D79" s="3"/>
      <c r="E79" s="3"/>
      <c r="F79" s="3"/>
      <c r="G79" s="3"/>
    </row>
    <row r="80" spans="1:7" s="4" customFormat="1" x14ac:dyDescent="0.25">
      <c r="A80" s="3"/>
      <c r="B80" s="3"/>
      <c r="C80" s="3"/>
      <c r="D80" s="3"/>
      <c r="E80" s="3"/>
      <c r="F80" s="3"/>
      <c r="G80" s="3"/>
    </row>
    <row r="81" spans="1:7" s="4" customFormat="1" x14ac:dyDescent="0.25">
      <c r="A81" s="3"/>
      <c r="B81" s="3"/>
      <c r="C81" s="3"/>
      <c r="D81" s="3"/>
      <c r="E81" s="3"/>
      <c r="F81" s="3"/>
      <c r="G81" s="3"/>
    </row>
    <row r="82" spans="1:7" s="4" customFormat="1" x14ac:dyDescent="0.25">
      <c r="A82" s="3"/>
      <c r="B82" s="3"/>
      <c r="C82" s="3"/>
      <c r="D82" s="3"/>
      <c r="E82" s="3"/>
      <c r="F82" s="3"/>
      <c r="G82" s="3"/>
    </row>
    <row r="83" spans="1:7" s="4" customFormat="1" x14ac:dyDescent="0.25">
      <c r="A83" s="3"/>
      <c r="B83" s="3"/>
      <c r="C83" s="3"/>
      <c r="D83" s="3"/>
      <c r="E83" s="3"/>
      <c r="F83" s="3"/>
      <c r="G83" s="3"/>
    </row>
    <row r="84" spans="1:7" s="4" customFormat="1" x14ac:dyDescent="0.25">
      <c r="A84" s="3"/>
      <c r="B84" s="3"/>
      <c r="C84" s="3"/>
      <c r="D84" s="3"/>
      <c r="E84" s="3"/>
      <c r="F84" s="3"/>
      <c r="G84" s="3"/>
    </row>
    <row r="85" spans="1:7" s="4" customFormat="1" x14ac:dyDescent="0.25">
      <c r="A85" s="3"/>
      <c r="B85" s="3"/>
      <c r="C85" s="3"/>
      <c r="D85" s="3"/>
      <c r="E85" s="3"/>
      <c r="F85" s="3"/>
      <c r="G85" s="3"/>
    </row>
    <row r="86" spans="1:7" s="4" customFormat="1" x14ac:dyDescent="0.25">
      <c r="A86" s="3"/>
      <c r="B86" s="3"/>
      <c r="C86" s="3"/>
      <c r="D86" s="3"/>
      <c r="E86" s="3"/>
      <c r="F86" s="3"/>
      <c r="G86" s="3"/>
    </row>
    <row r="87" spans="1:7" s="4" customFormat="1" x14ac:dyDescent="0.25">
      <c r="A87" s="3"/>
      <c r="B87" s="3"/>
      <c r="C87" s="3"/>
      <c r="D87" s="3"/>
      <c r="E87" s="3"/>
      <c r="F87" s="3"/>
      <c r="G87" s="3"/>
    </row>
    <row r="88" spans="1:7" s="4" customFormat="1" x14ac:dyDescent="0.25">
      <c r="A88" s="3"/>
      <c r="B88" s="3"/>
      <c r="C88" s="3"/>
      <c r="D88" s="3"/>
      <c r="E88" s="3"/>
      <c r="F88" s="3"/>
      <c r="G88" s="3"/>
    </row>
  </sheetData>
  <pageMargins left="0.7" right="0.7" top="0.75" bottom="0.75" header="0.3" footer="0.3"/>
  <pageSetup scale="5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8"/>
  <sheetViews>
    <sheetView zoomScale="75" zoomScaleNormal="75" workbookViewId="0">
      <selection activeCell="C47" sqref="C47"/>
    </sheetView>
  </sheetViews>
  <sheetFormatPr defaultRowHeight="15.75" x14ac:dyDescent="0.25"/>
  <cols>
    <col min="1" max="1" width="5.42578125" style="3" customWidth="1"/>
    <col min="2" max="4" width="19.28515625" style="3" bestFit="1" customWidth="1"/>
    <col min="5" max="5" width="41.28515625" style="3" bestFit="1" customWidth="1"/>
    <col min="6" max="6" width="5.28515625" style="3" bestFit="1" customWidth="1"/>
    <col min="7" max="7" width="19.28515625" style="3" bestFit="1" customWidth="1"/>
    <col min="8" max="8" width="19.7109375" style="3" customWidth="1"/>
    <col min="9" max="9" width="29.7109375" style="3" customWidth="1"/>
    <col min="10" max="10" width="18.5703125" style="3" customWidth="1"/>
    <col min="11" max="11" width="4" style="3" customWidth="1"/>
    <col min="12" max="12" width="17.5703125" style="4" bestFit="1" customWidth="1"/>
    <col min="13" max="16384" width="9.140625" style="3"/>
  </cols>
  <sheetData>
    <row r="1" spans="1:10" x14ac:dyDescent="0.25">
      <c r="J1" s="1"/>
    </row>
    <row r="2" spans="1:10" x14ac:dyDescent="0.25">
      <c r="J2" s="2" t="s">
        <v>64</v>
      </c>
    </row>
    <row r="3" spans="1:10" x14ac:dyDescent="0.25">
      <c r="J3" s="2" t="s">
        <v>65</v>
      </c>
    </row>
    <row r="4" spans="1:10" x14ac:dyDescent="0.25">
      <c r="J4" s="2" t="s">
        <v>66</v>
      </c>
    </row>
    <row r="5" spans="1:10" x14ac:dyDescent="0.25">
      <c r="J5" s="2" t="s">
        <v>68</v>
      </c>
    </row>
    <row r="6" spans="1:10" x14ac:dyDescent="0.25">
      <c r="J6" s="2" t="s">
        <v>75</v>
      </c>
    </row>
    <row r="7" spans="1:10" x14ac:dyDescent="0.25">
      <c r="J7" s="2" t="s">
        <v>85</v>
      </c>
    </row>
    <row r="8" spans="1:10" x14ac:dyDescent="0.25">
      <c r="A8" s="6" t="s">
        <v>86</v>
      </c>
    </row>
    <row r="10" spans="1:10" x14ac:dyDescent="0.25">
      <c r="A10" s="6" t="s">
        <v>8</v>
      </c>
    </row>
    <row r="12" spans="1:10" x14ac:dyDescent="0.25">
      <c r="A12" s="18" t="s">
        <v>47</v>
      </c>
      <c r="B12" s="18" t="s">
        <v>48</v>
      </c>
      <c r="C12" s="18" t="s">
        <v>49</v>
      </c>
      <c r="D12" s="18" t="s">
        <v>50</v>
      </c>
      <c r="E12" s="18" t="s">
        <v>51</v>
      </c>
      <c r="F12" s="18" t="s">
        <v>52</v>
      </c>
      <c r="G12" s="18" t="s">
        <v>62</v>
      </c>
      <c r="H12" s="18" t="s">
        <v>53</v>
      </c>
      <c r="I12" s="18" t="s">
        <v>54</v>
      </c>
      <c r="J12" s="18" t="s">
        <v>55</v>
      </c>
    </row>
    <row r="13" spans="1:10" x14ac:dyDescent="0.25">
      <c r="E13" s="19" t="s">
        <v>57</v>
      </c>
      <c r="J13" s="29" t="s">
        <v>82</v>
      </c>
    </row>
    <row r="14" spans="1:10" ht="47.25" x14ac:dyDescent="0.25">
      <c r="A14" s="7"/>
      <c r="B14" s="7" t="str">
        <f>"Total "&amp;A10</f>
        <v>Total Fleet Services</v>
      </c>
      <c r="C14" s="8" t="s">
        <v>56</v>
      </c>
      <c r="D14" s="8" t="s">
        <v>80</v>
      </c>
      <c r="E14" s="9" t="s">
        <v>58</v>
      </c>
      <c r="F14" s="9" t="s">
        <v>59</v>
      </c>
      <c r="G14" s="18" t="s">
        <v>63</v>
      </c>
      <c r="H14" s="8" t="s">
        <v>60</v>
      </c>
      <c r="I14" s="8" t="s">
        <v>61</v>
      </c>
      <c r="J14" s="8" t="s">
        <v>81</v>
      </c>
    </row>
    <row r="15" spans="1:10" x14ac:dyDescent="0.25">
      <c r="B15" s="16">
        <v>33685660.219999976</v>
      </c>
      <c r="C15" s="16">
        <v>21869374.029999979</v>
      </c>
      <c r="D15" s="15">
        <f>+B15-C15</f>
        <v>11816286.189999998</v>
      </c>
    </row>
    <row r="16" spans="1:10" x14ac:dyDescent="0.25">
      <c r="A16" s="5">
        <v>1</v>
      </c>
      <c r="E16" s="3" t="s">
        <v>33</v>
      </c>
      <c r="F16" s="3" t="str">
        <f t="shared" ref="F16:F51" si="0">LEFT(E16,3)</f>
        <v xml:space="preserve">05 </v>
      </c>
      <c r="G16" s="10">
        <v>0</v>
      </c>
      <c r="H16" s="25">
        <f t="shared" ref="H16:H42" si="1">+G16/$G$52</f>
        <v>0</v>
      </c>
      <c r="I16" s="12" t="str">
        <f>IF(OR(G16=0,J16=0),"n/a",+J16/G16)</f>
        <v>n/a</v>
      </c>
      <c r="J16" s="10">
        <v>0</v>
      </c>
    </row>
    <row r="17" spans="1:11" s="4" customFormat="1" x14ac:dyDescent="0.25">
      <c r="A17" s="5">
        <v>2</v>
      </c>
      <c r="B17" s="3"/>
      <c r="C17" s="3"/>
      <c r="D17" s="3"/>
      <c r="E17" s="3" t="s">
        <v>43</v>
      </c>
      <c r="F17" s="3" t="str">
        <f t="shared" si="0"/>
        <v xml:space="preserve">06 </v>
      </c>
      <c r="G17" s="10">
        <v>0</v>
      </c>
      <c r="H17" s="25">
        <f t="shared" si="1"/>
        <v>0</v>
      </c>
      <c r="I17" s="12" t="str">
        <f t="shared" ref="I17:I51" si="2">IF(OR(G17=0,J17=0),"n/a",+J17/G17)</f>
        <v>n/a</v>
      </c>
      <c r="J17" s="10">
        <v>0</v>
      </c>
      <c r="K17" s="3"/>
    </row>
    <row r="18" spans="1:11" s="4" customFormat="1" x14ac:dyDescent="0.25">
      <c r="A18" s="5">
        <v>3</v>
      </c>
      <c r="B18" s="3"/>
      <c r="C18" s="3"/>
      <c r="D18" s="3"/>
      <c r="E18" s="3" t="s">
        <v>28</v>
      </c>
      <c r="F18" s="3" t="str">
        <f t="shared" si="0"/>
        <v xml:space="preserve">08 </v>
      </c>
      <c r="G18" s="10">
        <v>281723.95</v>
      </c>
      <c r="H18" s="25">
        <f t="shared" si="1"/>
        <v>2.3842004625651329E-2</v>
      </c>
      <c r="I18" s="12">
        <f t="shared" si="2"/>
        <v>3.2577173506192852E-2</v>
      </c>
      <c r="J18" s="10">
        <v>9177.77</v>
      </c>
      <c r="K18" s="3"/>
    </row>
    <row r="19" spans="1:11" s="4" customFormat="1" x14ac:dyDescent="0.25">
      <c r="A19" s="5">
        <v>4</v>
      </c>
      <c r="B19" s="3"/>
      <c r="C19" s="3"/>
      <c r="D19" s="3"/>
      <c r="E19" s="3" t="s">
        <v>17</v>
      </c>
      <c r="F19" s="3" t="str">
        <f t="shared" si="0"/>
        <v xml:space="preserve">09 </v>
      </c>
      <c r="G19" s="10">
        <v>523078.22000000015</v>
      </c>
      <c r="H19" s="25">
        <f t="shared" si="1"/>
        <v>4.4267565256051064E-2</v>
      </c>
      <c r="I19" s="12">
        <f t="shared" si="2"/>
        <v>3.7911786883422512E-2</v>
      </c>
      <c r="J19" s="10">
        <v>19830.830000000002</v>
      </c>
      <c r="K19" s="3"/>
    </row>
    <row r="20" spans="1:11" s="4" customFormat="1" x14ac:dyDescent="0.25">
      <c r="A20" s="5">
        <v>5</v>
      </c>
      <c r="B20" s="3"/>
      <c r="C20" s="3"/>
      <c r="D20" s="3"/>
      <c r="E20" s="3" t="s">
        <v>24</v>
      </c>
      <c r="F20" s="3" t="str">
        <f t="shared" si="0"/>
        <v xml:space="preserve">11 </v>
      </c>
      <c r="G20" s="10">
        <v>0</v>
      </c>
      <c r="H20" s="25">
        <f t="shared" si="1"/>
        <v>0</v>
      </c>
      <c r="I20" s="12" t="str">
        <f t="shared" si="2"/>
        <v>n/a</v>
      </c>
      <c r="J20" s="10">
        <v>0</v>
      </c>
      <c r="K20" s="3"/>
    </row>
    <row r="21" spans="1:11" s="4" customFormat="1" x14ac:dyDescent="0.25">
      <c r="A21" s="5">
        <f t="shared" ref="A21:A57" si="3">+A20+1</f>
        <v>6</v>
      </c>
      <c r="B21" s="3"/>
      <c r="C21" s="3"/>
      <c r="D21" s="3"/>
      <c r="E21" s="3" t="s">
        <v>34</v>
      </c>
      <c r="F21" s="3" t="str">
        <f t="shared" si="0"/>
        <v xml:space="preserve">16 </v>
      </c>
      <c r="G21" s="10">
        <v>523.64</v>
      </c>
      <c r="H21" s="25">
        <f t="shared" si="1"/>
        <v>4.4315108112661569E-5</v>
      </c>
      <c r="I21" s="12">
        <f t="shared" si="2"/>
        <v>4.2089985486211901E-2</v>
      </c>
      <c r="J21" s="10">
        <v>22.04</v>
      </c>
      <c r="K21" s="3"/>
    </row>
    <row r="22" spans="1:11" s="4" customFormat="1" x14ac:dyDescent="0.25">
      <c r="A22" s="5">
        <f t="shared" si="3"/>
        <v>7</v>
      </c>
      <c r="B22" s="3"/>
      <c r="C22" s="3"/>
      <c r="D22" s="3"/>
      <c r="E22" s="3" t="s">
        <v>18</v>
      </c>
      <c r="F22" s="3" t="str">
        <f t="shared" si="0"/>
        <v xml:space="preserve">17 </v>
      </c>
      <c r="G22" s="10">
        <v>1388.0500000000002</v>
      </c>
      <c r="H22" s="25">
        <f t="shared" si="1"/>
        <v>1.1746922659800608E-4</v>
      </c>
      <c r="I22" s="12">
        <f t="shared" si="2"/>
        <v>2.5445769244623748E-2</v>
      </c>
      <c r="J22" s="10">
        <v>35.32</v>
      </c>
      <c r="K22" s="3"/>
    </row>
    <row r="23" spans="1:11" s="4" customFormat="1" x14ac:dyDescent="0.25">
      <c r="A23" s="5">
        <f t="shared" si="3"/>
        <v>8</v>
      </c>
      <c r="B23" s="3"/>
      <c r="C23" s="3"/>
      <c r="D23" s="3"/>
      <c r="E23" s="3" t="s">
        <v>29</v>
      </c>
      <c r="F23" s="3" t="str">
        <f t="shared" si="0"/>
        <v xml:space="preserve">18 </v>
      </c>
      <c r="G23" s="10">
        <v>1060.25</v>
      </c>
      <c r="H23" s="25">
        <f t="shared" si="1"/>
        <v>8.9727853824095617E-5</v>
      </c>
      <c r="I23" s="12">
        <f t="shared" si="2"/>
        <v>4.3782126856873382E-2</v>
      </c>
      <c r="J23" s="10">
        <v>46.42</v>
      </c>
      <c r="K23" s="3"/>
    </row>
    <row r="24" spans="1:11" s="4" customFormat="1" x14ac:dyDescent="0.25">
      <c r="A24" s="5">
        <f t="shared" si="3"/>
        <v>9</v>
      </c>
      <c r="B24" s="3"/>
      <c r="C24" s="3"/>
      <c r="D24" s="3"/>
      <c r="E24" s="3" t="s">
        <v>41</v>
      </c>
      <c r="F24" s="3" t="str">
        <f t="shared" si="0"/>
        <v xml:space="preserve">20 </v>
      </c>
      <c r="G24" s="10">
        <v>0</v>
      </c>
      <c r="H24" s="25">
        <f t="shared" si="1"/>
        <v>0</v>
      </c>
      <c r="I24" s="12" t="str">
        <f t="shared" si="2"/>
        <v>n/a</v>
      </c>
      <c r="J24" s="10">
        <v>0</v>
      </c>
      <c r="K24" s="3"/>
    </row>
    <row r="25" spans="1:11" s="4" customFormat="1" x14ac:dyDescent="0.25">
      <c r="A25" s="5">
        <f t="shared" si="3"/>
        <v>10</v>
      </c>
      <c r="B25" s="3"/>
      <c r="C25" s="3"/>
      <c r="D25" s="3"/>
      <c r="E25" s="3" t="s">
        <v>11</v>
      </c>
      <c r="F25" s="3" t="str">
        <f t="shared" si="0"/>
        <v xml:space="preserve">26 </v>
      </c>
      <c r="G25" s="10">
        <v>1215.01</v>
      </c>
      <c r="H25" s="25">
        <f t="shared" si="1"/>
        <v>1.0282503152540855E-4</v>
      </c>
      <c r="I25" s="12">
        <f t="shared" si="2"/>
        <v>3.0888634661443117E-2</v>
      </c>
      <c r="J25" s="10">
        <v>37.53</v>
      </c>
      <c r="K25" s="3"/>
    </row>
    <row r="26" spans="1:11" s="4" customFormat="1" x14ac:dyDescent="0.25">
      <c r="A26" s="5">
        <f t="shared" si="3"/>
        <v>11</v>
      </c>
      <c r="B26" s="3"/>
      <c r="C26" s="3"/>
      <c r="D26" s="3"/>
      <c r="E26" s="3" t="s">
        <v>35</v>
      </c>
      <c r="F26" s="3" t="str">
        <f t="shared" si="0"/>
        <v xml:space="preserve">27 </v>
      </c>
      <c r="G26" s="10">
        <v>380.38</v>
      </c>
      <c r="H26" s="25">
        <f t="shared" si="1"/>
        <v>3.2191163440329627E-5</v>
      </c>
      <c r="I26" s="12" t="str">
        <f t="shared" si="2"/>
        <v>n/a</v>
      </c>
      <c r="J26" s="10">
        <v>0</v>
      </c>
      <c r="K26" s="3"/>
    </row>
    <row r="27" spans="1:11" s="4" customFormat="1" x14ac:dyDescent="0.25">
      <c r="A27" s="5">
        <f t="shared" si="3"/>
        <v>12</v>
      </c>
      <c r="B27" s="3"/>
      <c r="C27" s="3"/>
      <c r="D27" s="3"/>
      <c r="E27" s="3" t="s">
        <v>36</v>
      </c>
      <c r="F27" s="3" t="str">
        <f t="shared" si="0"/>
        <v xml:space="preserve">28 </v>
      </c>
      <c r="G27" s="10">
        <v>715345.89999999979</v>
      </c>
      <c r="H27" s="25">
        <f t="shared" si="1"/>
        <v>6.0538978871837866E-2</v>
      </c>
      <c r="I27" s="12">
        <f t="shared" si="2"/>
        <v>3.5514888671340679E-2</v>
      </c>
      <c r="J27" s="10">
        <v>25405.429999999997</v>
      </c>
      <c r="K27" s="3"/>
    </row>
    <row r="28" spans="1:11" s="4" customFormat="1" x14ac:dyDescent="0.25">
      <c r="A28" s="5">
        <f t="shared" si="3"/>
        <v>13</v>
      </c>
      <c r="B28" s="3"/>
      <c r="C28" s="3"/>
      <c r="D28" s="3"/>
      <c r="E28" s="3" t="s">
        <v>30</v>
      </c>
      <c r="F28" s="3" t="str">
        <f t="shared" si="0"/>
        <v xml:space="preserve">31 </v>
      </c>
      <c r="G28" s="10">
        <v>285.94</v>
      </c>
      <c r="H28" s="25">
        <f t="shared" si="1"/>
        <v>2.4198804548419617E-5</v>
      </c>
      <c r="I28" s="12">
        <f t="shared" si="2"/>
        <v>3.941386304819193E-2</v>
      </c>
      <c r="J28" s="10">
        <v>11.27</v>
      </c>
      <c r="K28" s="3"/>
    </row>
    <row r="29" spans="1:11" s="4" customFormat="1" x14ac:dyDescent="0.25">
      <c r="A29" s="5">
        <f t="shared" si="3"/>
        <v>14</v>
      </c>
      <c r="B29" s="3"/>
      <c r="C29" s="3"/>
      <c r="D29" s="3"/>
      <c r="E29" s="3" t="s">
        <v>31</v>
      </c>
      <c r="F29" s="3" t="str">
        <f t="shared" si="0"/>
        <v xml:space="preserve">32 </v>
      </c>
      <c r="G29" s="10">
        <v>4787.3099999999995</v>
      </c>
      <c r="H29" s="25">
        <f t="shared" si="1"/>
        <v>4.0514506191052216E-4</v>
      </c>
      <c r="I29" s="12">
        <f t="shared" si="2"/>
        <v>4.6548061437425202E-2</v>
      </c>
      <c r="J29" s="10">
        <v>222.84</v>
      </c>
      <c r="K29" s="3"/>
    </row>
    <row r="30" spans="1:11" s="4" customFormat="1" x14ac:dyDescent="0.25">
      <c r="A30" s="5">
        <f t="shared" si="3"/>
        <v>15</v>
      </c>
      <c r="B30" s="3"/>
      <c r="C30" s="3"/>
      <c r="D30" s="3"/>
      <c r="E30" s="3" t="s">
        <v>25</v>
      </c>
      <c r="F30" s="3" t="str">
        <f t="shared" si="0"/>
        <v xml:space="preserve">33 </v>
      </c>
      <c r="G30" s="10">
        <v>2718.7200000000003</v>
      </c>
      <c r="H30" s="25">
        <f t="shared" si="1"/>
        <v>2.3008244352619217E-4</v>
      </c>
      <c r="I30" s="12">
        <f t="shared" si="2"/>
        <v>4.0986199387947266E-2</v>
      </c>
      <c r="J30" s="10">
        <v>111.43</v>
      </c>
      <c r="K30" s="3"/>
    </row>
    <row r="31" spans="1:11" s="4" customFormat="1" x14ac:dyDescent="0.25">
      <c r="A31" s="5">
        <f t="shared" si="3"/>
        <v>16</v>
      </c>
      <c r="B31" s="3"/>
      <c r="C31" s="3"/>
      <c r="D31" s="3"/>
      <c r="E31" s="3" t="s">
        <v>42</v>
      </c>
      <c r="F31" s="3" t="str">
        <f t="shared" si="0"/>
        <v xml:space="preserve">37 </v>
      </c>
      <c r="G31" s="10">
        <v>0</v>
      </c>
      <c r="H31" s="25">
        <f t="shared" si="1"/>
        <v>0</v>
      </c>
      <c r="I31" s="12" t="str">
        <f t="shared" si="2"/>
        <v>n/a</v>
      </c>
      <c r="J31" s="10">
        <v>0</v>
      </c>
    </row>
    <row r="32" spans="1:11" s="4" customFormat="1" x14ac:dyDescent="0.25">
      <c r="A32" s="5">
        <f t="shared" si="3"/>
        <v>17</v>
      </c>
      <c r="B32" s="3"/>
      <c r="C32" s="3"/>
      <c r="D32" s="3"/>
      <c r="E32" s="3" t="s">
        <v>19</v>
      </c>
      <c r="F32" s="3" t="str">
        <f t="shared" si="0"/>
        <v xml:space="preserve">40 </v>
      </c>
      <c r="G32" s="10">
        <v>3896.6900000000005</v>
      </c>
      <c r="H32" s="25">
        <f t="shared" si="1"/>
        <v>3.2977281840869155E-4</v>
      </c>
      <c r="I32" s="12">
        <f t="shared" si="2"/>
        <v>7.5725808314235921E-2</v>
      </c>
      <c r="J32" s="10">
        <v>295.08</v>
      </c>
    </row>
    <row r="33" spans="1:10" s="4" customFormat="1" x14ac:dyDescent="0.25">
      <c r="A33" s="5">
        <f t="shared" si="3"/>
        <v>18</v>
      </c>
      <c r="B33" s="3"/>
      <c r="C33" s="3"/>
      <c r="D33" s="3"/>
      <c r="E33" s="3" t="s">
        <v>40</v>
      </c>
      <c r="F33" s="3" t="str">
        <f t="shared" si="0"/>
        <v xml:space="preserve">44 </v>
      </c>
      <c r="G33" s="10">
        <v>49857.43</v>
      </c>
      <c r="H33" s="25">
        <f t="shared" si="1"/>
        <v>4.2193824014006877E-3</v>
      </c>
      <c r="I33" s="12">
        <f t="shared" si="2"/>
        <v>3.7870584183741528E-2</v>
      </c>
      <c r="J33" s="10">
        <v>1888.1300000000003</v>
      </c>
    </row>
    <row r="34" spans="1:10" s="4" customFormat="1" x14ac:dyDescent="0.25">
      <c r="A34" s="5">
        <f t="shared" si="3"/>
        <v>19</v>
      </c>
      <c r="B34" s="3"/>
      <c r="C34" s="3"/>
      <c r="D34" s="3"/>
      <c r="E34" s="3" t="s">
        <v>27</v>
      </c>
      <c r="F34" s="3" t="str">
        <f t="shared" si="0"/>
        <v xml:space="preserve">45 </v>
      </c>
      <c r="G34" s="10">
        <v>168904.36</v>
      </c>
      <c r="H34" s="25">
        <f t="shared" si="1"/>
        <v>1.4294200164425768E-2</v>
      </c>
      <c r="I34" s="12">
        <f t="shared" si="2"/>
        <v>7.787199809406932E-2</v>
      </c>
      <c r="J34" s="10">
        <v>13152.919999999998</v>
      </c>
    </row>
    <row r="35" spans="1:10" s="4" customFormat="1" x14ac:dyDescent="0.25">
      <c r="A35" s="5">
        <f t="shared" si="3"/>
        <v>20</v>
      </c>
      <c r="B35" s="3"/>
      <c r="C35" s="3"/>
      <c r="D35" s="3"/>
      <c r="E35" s="3" t="s">
        <v>32</v>
      </c>
      <c r="F35" s="3" t="str">
        <f t="shared" si="0"/>
        <v xml:space="preserve">46 </v>
      </c>
      <c r="G35" s="10">
        <v>1273477.5800000005</v>
      </c>
      <c r="H35" s="25">
        <f t="shared" si="1"/>
        <v>0.10777308195850326</v>
      </c>
      <c r="I35" s="12">
        <f t="shared" si="2"/>
        <v>7.9631162411198456E-3</v>
      </c>
      <c r="J35" s="10">
        <v>10140.850000000002</v>
      </c>
    </row>
    <row r="36" spans="1:10" s="4" customFormat="1" x14ac:dyDescent="0.25">
      <c r="A36" s="5">
        <f t="shared" si="3"/>
        <v>21</v>
      </c>
      <c r="B36" s="3"/>
      <c r="C36" s="3"/>
      <c r="D36" s="3"/>
      <c r="E36" s="3" t="s">
        <v>12</v>
      </c>
      <c r="F36" s="3" t="str">
        <f t="shared" si="0"/>
        <v xml:space="preserve">48 </v>
      </c>
      <c r="G36" s="10">
        <v>1963137.2900000003</v>
      </c>
      <c r="H36" s="25">
        <f t="shared" si="1"/>
        <v>0.16613826530889056</v>
      </c>
      <c r="I36" s="12">
        <f t="shared" si="2"/>
        <v>6.8087194248141469E-2</v>
      </c>
      <c r="J36" s="10">
        <v>133664.51000000004</v>
      </c>
    </row>
    <row r="37" spans="1:10" s="4" customFormat="1" x14ac:dyDescent="0.25">
      <c r="A37" s="5">
        <f t="shared" si="3"/>
        <v>22</v>
      </c>
      <c r="B37" s="3"/>
      <c r="C37" s="3"/>
      <c r="D37" s="3"/>
      <c r="E37" s="3" t="s">
        <v>13</v>
      </c>
      <c r="F37" s="3" t="str">
        <f t="shared" si="0"/>
        <v xml:space="preserve">49 </v>
      </c>
      <c r="G37" s="10">
        <v>101822.96</v>
      </c>
      <c r="H37" s="25">
        <f t="shared" si="1"/>
        <v>8.6171711113574492E-3</v>
      </c>
      <c r="I37" s="12">
        <f t="shared" si="2"/>
        <v>6.2432873685856309E-3</v>
      </c>
      <c r="J37" s="10">
        <v>635.71</v>
      </c>
    </row>
    <row r="38" spans="1:10" s="4" customFormat="1" x14ac:dyDescent="0.25">
      <c r="A38" s="5">
        <f t="shared" si="3"/>
        <v>23</v>
      </c>
      <c r="B38" s="3"/>
      <c r="C38" s="3"/>
      <c r="D38" s="3"/>
      <c r="E38" s="3" t="s">
        <v>20</v>
      </c>
      <c r="F38" s="3" t="str">
        <f t="shared" si="0"/>
        <v xml:space="preserve">51 </v>
      </c>
      <c r="G38" s="10">
        <v>226.58999999999997</v>
      </c>
      <c r="H38" s="25">
        <f t="shared" si="1"/>
        <v>1.9176075829287264E-5</v>
      </c>
      <c r="I38" s="12">
        <f t="shared" si="2"/>
        <v>5.587183900436913E-2</v>
      </c>
      <c r="J38" s="10">
        <v>12.66</v>
      </c>
    </row>
    <row r="39" spans="1:10" s="4" customFormat="1" x14ac:dyDescent="0.25">
      <c r="A39" s="5">
        <f t="shared" si="3"/>
        <v>24</v>
      </c>
      <c r="B39" s="3"/>
      <c r="C39" s="3"/>
      <c r="D39" s="3"/>
      <c r="E39" s="3" t="s">
        <v>14</v>
      </c>
      <c r="F39" s="3" t="str">
        <f t="shared" si="0"/>
        <v xml:space="preserve">52 </v>
      </c>
      <c r="G39" s="10">
        <v>1622.79</v>
      </c>
      <c r="H39" s="25">
        <f t="shared" si="1"/>
        <v>1.3733502844348421E-4</v>
      </c>
      <c r="I39" s="12">
        <f t="shared" si="2"/>
        <v>9.2944866556979019E-2</v>
      </c>
      <c r="J39" s="10">
        <v>150.82999999999998</v>
      </c>
    </row>
    <row r="40" spans="1:10" s="4" customFormat="1" x14ac:dyDescent="0.25">
      <c r="A40" s="5">
        <f t="shared" si="3"/>
        <v>25</v>
      </c>
      <c r="B40" s="3"/>
      <c r="C40" s="3"/>
      <c r="D40" s="3"/>
      <c r="E40" s="3" t="s">
        <v>45</v>
      </c>
      <c r="F40" s="3" t="str">
        <f t="shared" si="0"/>
        <v xml:space="preserve">53 </v>
      </c>
      <c r="G40" s="10">
        <v>123.74000000000001</v>
      </c>
      <c r="H40" s="25">
        <f t="shared" si="1"/>
        <v>1.0471987391835504E-5</v>
      </c>
      <c r="I40" s="12">
        <f t="shared" si="2"/>
        <v>3.0143850008081455E-2</v>
      </c>
      <c r="J40" s="10">
        <v>3.7299999999999995</v>
      </c>
    </row>
    <row r="41" spans="1:10" s="4" customFormat="1" x14ac:dyDescent="0.25">
      <c r="A41" s="5">
        <f t="shared" si="3"/>
        <v>26</v>
      </c>
      <c r="B41" s="3"/>
      <c r="C41" s="3"/>
      <c r="D41" s="3"/>
      <c r="E41" s="3" t="s">
        <v>21</v>
      </c>
      <c r="F41" s="3" t="str">
        <f t="shared" si="0"/>
        <v xml:space="preserve">55 </v>
      </c>
      <c r="G41" s="10">
        <v>242.17000000000002</v>
      </c>
      <c r="H41" s="25">
        <f t="shared" si="1"/>
        <v>2.0494595011158912E-5</v>
      </c>
      <c r="I41" s="12">
        <f t="shared" si="2"/>
        <v>9.654375025808315E-2</v>
      </c>
      <c r="J41" s="10">
        <v>23.38</v>
      </c>
    </row>
    <row r="42" spans="1:10" s="4" customFormat="1" x14ac:dyDescent="0.25">
      <c r="A42" s="5">
        <f t="shared" si="3"/>
        <v>27</v>
      </c>
      <c r="B42" s="3"/>
      <c r="C42" s="3"/>
      <c r="D42" s="3"/>
      <c r="E42" s="3" t="s">
        <v>22</v>
      </c>
      <c r="F42" s="3" t="str">
        <f t="shared" si="0"/>
        <v xml:space="preserve">57 </v>
      </c>
      <c r="G42" s="10">
        <v>25442.989999999998</v>
      </c>
      <c r="H42" s="25">
        <f t="shared" si="1"/>
        <v>2.1532137586115787E-3</v>
      </c>
      <c r="I42" s="12">
        <f t="shared" si="2"/>
        <v>0.12383489519117055</v>
      </c>
      <c r="J42" s="10">
        <v>3150.73</v>
      </c>
    </row>
    <row r="43" spans="1:10" s="4" customFormat="1" x14ac:dyDescent="0.25">
      <c r="A43" s="5">
        <f t="shared" si="3"/>
        <v>28</v>
      </c>
      <c r="B43" s="3"/>
      <c r="C43" s="3"/>
      <c r="D43" s="3"/>
      <c r="E43" s="3" t="s">
        <v>15</v>
      </c>
      <c r="F43" s="3" t="str">
        <f t="shared" si="0"/>
        <v xml:space="preserve">58 </v>
      </c>
      <c r="G43" s="10">
        <v>6358946.1500000022</v>
      </c>
      <c r="H43" s="25">
        <f>H52-SUM(H16:H42,H44:H51)</f>
        <v>0.53815099327752502</v>
      </c>
      <c r="I43" s="12">
        <f t="shared" si="2"/>
        <v>4.9412555569447597E-2</v>
      </c>
      <c r="J43" s="10">
        <v>314211.77999999997</v>
      </c>
    </row>
    <row r="44" spans="1:10" s="4" customFormat="1" x14ac:dyDescent="0.25">
      <c r="A44" s="5">
        <f t="shared" si="3"/>
        <v>29</v>
      </c>
      <c r="B44" s="3"/>
      <c r="C44" s="3"/>
      <c r="D44" s="3"/>
      <c r="E44" s="3" t="s">
        <v>26</v>
      </c>
      <c r="F44" s="3" t="str">
        <f t="shared" si="0"/>
        <v xml:space="preserve">60 </v>
      </c>
      <c r="G44" s="10">
        <v>3972.0699999999993</v>
      </c>
      <c r="H44" s="25">
        <f t="shared" ref="H44:H51" si="4">+G44/$G$52</f>
        <v>3.3615214934126423E-4</v>
      </c>
      <c r="I44" s="12">
        <f t="shared" si="2"/>
        <v>4.9639105051018748E-2</v>
      </c>
      <c r="J44" s="10">
        <v>197.17</v>
      </c>
    </row>
    <row r="45" spans="1:10" s="4" customFormat="1" x14ac:dyDescent="0.25">
      <c r="A45" s="5">
        <f t="shared" si="3"/>
        <v>30</v>
      </c>
      <c r="B45" s="3"/>
      <c r="C45" s="3"/>
      <c r="D45" s="3"/>
      <c r="E45" s="3" t="s">
        <v>23</v>
      </c>
      <c r="F45" s="3" t="str">
        <f t="shared" si="0"/>
        <v xml:space="preserve">61 </v>
      </c>
      <c r="G45" s="10">
        <v>156956.45999999996</v>
      </c>
      <c r="H45" s="25">
        <f t="shared" si="4"/>
        <v>1.3283061824689938E-2</v>
      </c>
      <c r="I45" s="12">
        <f t="shared" si="2"/>
        <v>4.5819649602189046E-2</v>
      </c>
      <c r="J45" s="10">
        <v>7191.6899999999987</v>
      </c>
    </row>
    <row r="46" spans="1:10" s="4" customFormat="1" x14ac:dyDescent="0.25">
      <c r="A46" s="5">
        <f t="shared" si="3"/>
        <v>31</v>
      </c>
      <c r="B46" s="3"/>
      <c r="C46" s="3"/>
      <c r="D46" s="3"/>
      <c r="E46" s="3" t="s">
        <v>37</v>
      </c>
      <c r="F46" s="3" t="str">
        <f t="shared" si="0"/>
        <v xml:space="preserve">63 </v>
      </c>
      <c r="G46" s="10">
        <v>15445.79</v>
      </c>
      <c r="H46" s="25">
        <f t="shared" si="4"/>
        <v>1.3071611292786399E-3</v>
      </c>
      <c r="I46" s="12">
        <f t="shared" si="2"/>
        <v>5.3913072753157987E-2</v>
      </c>
      <c r="J46" s="10">
        <v>832.73000000000013</v>
      </c>
    </row>
    <row r="47" spans="1:10" s="4" customFormat="1" x14ac:dyDescent="0.25">
      <c r="A47" s="5">
        <f t="shared" si="3"/>
        <v>32</v>
      </c>
      <c r="B47" s="3"/>
      <c r="C47" s="3"/>
      <c r="D47" s="3"/>
      <c r="E47" s="3" t="s">
        <v>16</v>
      </c>
      <c r="F47" s="3" t="str">
        <f t="shared" si="0"/>
        <v xml:space="preserve">64 </v>
      </c>
      <c r="G47" s="10">
        <v>159703.76</v>
      </c>
      <c r="H47" s="25">
        <f t="shared" si="4"/>
        <v>1.351556296386555E-2</v>
      </c>
      <c r="I47" s="12">
        <f t="shared" si="2"/>
        <v>7.121823556314516E-2</v>
      </c>
      <c r="J47" s="10">
        <v>11373.82</v>
      </c>
    </row>
    <row r="48" spans="1:10" s="4" customFormat="1" x14ac:dyDescent="0.25">
      <c r="A48" s="5">
        <f t="shared" si="3"/>
        <v>33</v>
      </c>
      <c r="B48" s="3"/>
      <c r="C48" s="3"/>
      <c r="D48" s="3"/>
      <c r="E48" s="3" t="s">
        <v>46</v>
      </c>
      <c r="F48" s="3" t="str">
        <f t="shared" si="0"/>
        <v xml:space="preserve">65 </v>
      </c>
      <c r="G48" s="10">
        <v>0</v>
      </c>
      <c r="H48" s="25">
        <f t="shared" si="4"/>
        <v>0</v>
      </c>
      <c r="I48" s="12" t="str">
        <f t="shared" si="2"/>
        <v>n/a</v>
      </c>
      <c r="J48" s="10">
        <v>0</v>
      </c>
    </row>
    <row r="49" spans="1:10" s="4" customFormat="1" x14ac:dyDescent="0.25">
      <c r="A49" s="5">
        <f t="shared" si="3"/>
        <v>34</v>
      </c>
      <c r="B49" s="3"/>
      <c r="C49" s="3"/>
      <c r="D49" s="3"/>
      <c r="E49" s="3" t="s">
        <v>38</v>
      </c>
      <c r="F49" s="3" t="str">
        <f t="shared" si="0"/>
        <v xml:space="preserve">67 </v>
      </c>
      <c r="G49" s="10">
        <v>0</v>
      </c>
      <c r="H49" s="25">
        <f t="shared" si="4"/>
        <v>0</v>
      </c>
      <c r="I49" s="12" t="str">
        <f t="shared" si="2"/>
        <v>n/a</v>
      </c>
      <c r="J49" s="10">
        <v>0</v>
      </c>
    </row>
    <row r="50" spans="1:10" s="4" customFormat="1" x14ac:dyDescent="0.25">
      <c r="A50" s="5">
        <f t="shared" si="3"/>
        <v>35</v>
      </c>
      <c r="B50" s="3"/>
      <c r="C50" s="3"/>
      <c r="D50" s="3"/>
      <c r="E50" s="3" t="s">
        <v>39</v>
      </c>
      <c r="F50" s="3" t="str">
        <f t="shared" si="0"/>
        <v xml:space="preserve">70 </v>
      </c>
      <c r="G50" s="10">
        <v>0</v>
      </c>
      <c r="H50" s="25">
        <f t="shared" si="4"/>
        <v>0</v>
      </c>
      <c r="I50" s="12" t="str">
        <f t="shared" si="2"/>
        <v>n/a</v>
      </c>
      <c r="J50" s="10">
        <v>0</v>
      </c>
    </row>
    <row r="51" spans="1:10" s="4" customFormat="1" x14ac:dyDescent="0.25">
      <c r="A51" s="5">
        <f t="shared" si="3"/>
        <v>36</v>
      </c>
      <c r="B51" s="3"/>
      <c r="C51" s="3"/>
      <c r="D51" s="3"/>
      <c r="E51" s="3" t="s">
        <v>44</v>
      </c>
      <c r="F51" s="3" t="str">
        <f t="shared" si="0"/>
        <v xml:space="preserve">77 </v>
      </c>
      <c r="G51" s="13">
        <v>0</v>
      </c>
      <c r="H51" s="26">
        <f t="shared" si="4"/>
        <v>0</v>
      </c>
      <c r="I51" s="14" t="str">
        <f t="shared" si="2"/>
        <v>n/a</v>
      </c>
      <c r="J51" s="13">
        <v>0</v>
      </c>
    </row>
    <row r="52" spans="1:10" s="4" customFormat="1" x14ac:dyDescent="0.25">
      <c r="A52" s="5">
        <f t="shared" si="3"/>
        <v>37</v>
      </c>
      <c r="B52" s="3"/>
      <c r="C52" s="3"/>
      <c r="D52" s="20"/>
      <c r="E52" s="3"/>
      <c r="F52" s="3" t="str">
        <f>LEFT(E52,3)</f>
        <v/>
      </c>
      <c r="G52" s="15">
        <f>SUM(G16:G51)</f>
        <v>11816286.190000003</v>
      </c>
      <c r="H52" s="27">
        <v>1</v>
      </c>
      <c r="I52" s="23">
        <f>+J52/G52</f>
        <v>4.6700510729589882E-2</v>
      </c>
      <c r="J52" s="16">
        <f>SUM(J16:J51)</f>
        <v>551826.59999999986</v>
      </c>
    </row>
    <row r="53" spans="1:10" s="4" customFormat="1" x14ac:dyDescent="0.25">
      <c r="A53" s="5">
        <f t="shared" si="3"/>
        <v>38</v>
      </c>
      <c r="B53" s="3"/>
      <c r="C53" s="3"/>
      <c r="D53" s="3"/>
      <c r="E53" s="3"/>
      <c r="F53" s="3" t="str">
        <f>LEFT(E53,3)</f>
        <v/>
      </c>
      <c r="G53" s="3"/>
      <c r="H53" s="28"/>
      <c r="I53" s="28"/>
    </row>
    <row r="54" spans="1:10" s="4" customFormat="1" x14ac:dyDescent="0.25">
      <c r="A54" s="5">
        <f t="shared" si="3"/>
        <v>39</v>
      </c>
      <c r="B54" s="3"/>
      <c r="C54" s="20"/>
      <c r="D54" s="3"/>
      <c r="E54" s="3" t="s">
        <v>10</v>
      </c>
      <c r="F54" s="3" t="str">
        <f t="shared" ref="F54" si="5">LEFT(E54,3)</f>
        <v xml:space="preserve">39 </v>
      </c>
      <c r="G54" s="21"/>
      <c r="H54" s="22"/>
      <c r="I54" s="23"/>
      <c r="J54" s="21">
        <v>841499.25</v>
      </c>
    </row>
    <row r="55" spans="1:10" s="4" customFormat="1" x14ac:dyDescent="0.25">
      <c r="A55" s="5">
        <f t="shared" si="3"/>
        <v>40</v>
      </c>
      <c r="B55" s="3"/>
      <c r="C55" s="3"/>
      <c r="D55" s="3"/>
      <c r="J55" s="24"/>
    </row>
    <row r="56" spans="1:10" s="4" customFormat="1" x14ac:dyDescent="0.25">
      <c r="A56" s="5">
        <f t="shared" si="3"/>
        <v>41</v>
      </c>
      <c r="B56" s="3"/>
      <c r="C56" s="3"/>
      <c r="D56" s="3"/>
      <c r="I56" s="17" t="str">
        <f>"KYP $ Share of AEPSC "&amp;B14&amp;":"</f>
        <v>KYP $ Share of AEPSC Total Fleet Services:</v>
      </c>
      <c r="J56" s="16">
        <f>+J52+J54</f>
        <v>1393325.8499999999</v>
      </c>
    </row>
    <row r="57" spans="1:10" s="4" customFormat="1" x14ac:dyDescent="0.25">
      <c r="A57" s="5">
        <f t="shared" si="3"/>
        <v>42</v>
      </c>
      <c r="B57" s="3"/>
      <c r="C57" s="3"/>
      <c r="D57" s="3"/>
      <c r="E57" s="3"/>
      <c r="F57" s="3"/>
      <c r="G57" s="3"/>
      <c r="I57" s="17" t="str">
        <f>"KYP % Share of AEPSC "&amp;B14&amp;":"</f>
        <v>KYP % Share of AEPSC Total Fleet Services:</v>
      </c>
      <c r="J57" s="23">
        <f>+J56/B15</f>
        <v>4.1362581018161232E-2</v>
      </c>
    </row>
    <row r="58" spans="1:10" s="4" customFormat="1" x14ac:dyDescent="0.25">
      <c r="A58" s="5"/>
    </row>
    <row r="59" spans="1:10" s="4" customFormat="1" x14ac:dyDescent="0.25">
      <c r="A59" s="5"/>
      <c r="B59" s="3"/>
      <c r="C59" s="3"/>
      <c r="D59" s="3"/>
      <c r="E59" s="3"/>
      <c r="F59" s="3"/>
      <c r="G59" s="3"/>
    </row>
    <row r="60" spans="1:10" s="4" customFormat="1" x14ac:dyDescent="0.25">
      <c r="A60" s="5"/>
      <c r="B60" s="3"/>
      <c r="C60" s="3"/>
      <c r="D60" s="3"/>
      <c r="E60" s="3"/>
      <c r="F60" s="3"/>
      <c r="G60" s="3"/>
      <c r="I60" s="17"/>
      <c r="J60" s="11"/>
    </row>
    <row r="61" spans="1:10" s="4" customFormat="1" x14ac:dyDescent="0.25">
      <c r="A61" s="5"/>
      <c r="B61" s="3"/>
      <c r="C61" s="3"/>
      <c r="D61" s="3"/>
      <c r="E61" s="3"/>
      <c r="F61" s="3"/>
      <c r="G61" s="3"/>
      <c r="I61" s="17"/>
      <c r="J61" s="11"/>
    </row>
    <row r="62" spans="1:10" s="4" customFormat="1" x14ac:dyDescent="0.25">
      <c r="A62" s="5"/>
      <c r="B62" s="3"/>
      <c r="C62" s="3"/>
      <c r="D62" s="3"/>
      <c r="E62" s="3"/>
      <c r="F62" s="3"/>
      <c r="G62" s="3"/>
      <c r="I62" s="17"/>
      <c r="J62" s="11"/>
    </row>
    <row r="63" spans="1:10" s="4" customFormat="1" x14ac:dyDescent="0.25">
      <c r="A63" s="5"/>
      <c r="B63" s="3"/>
      <c r="C63" s="3"/>
      <c r="D63" s="3"/>
      <c r="E63" s="3"/>
      <c r="F63" s="3"/>
      <c r="G63" s="3"/>
    </row>
    <row r="64" spans="1:10" s="4" customFormat="1" x14ac:dyDescent="0.25">
      <c r="A64" s="5"/>
      <c r="B64" s="3"/>
      <c r="C64" s="3"/>
      <c r="D64" s="3"/>
      <c r="E64" s="3"/>
      <c r="F64" s="3"/>
      <c r="G64" s="3"/>
    </row>
    <row r="65" spans="1:7" s="4" customFormat="1" x14ac:dyDescent="0.25">
      <c r="A65" s="5"/>
      <c r="B65" s="3"/>
      <c r="C65" s="3"/>
      <c r="D65" s="3"/>
      <c r="E65" s="3"/>
      <c r="F65" s="3"/>
      <c r="G65" s="3"/>
    </row>
    <row r="66" spans="1:7" s="4" customFormat="1" x14ac:dyDescent="0.25">
      <c r="A66" s="5"/>
      <c r="B66" s="3"/>
      <c r="C66" s="3"/>
      <c r="D66" s="3"/>
      <c r="E66" s="3"/>
      <c r="F66" s="3"/>
      <c r="G66" s="3"/>
    </row>
    <row r="67" spans="1:7" s="4" customFormat="1" x14ac:dyDescent="0.25">
      <c r="A67" s="5"/>
      <c r="B67" s="3"/>
      <c r="C67" s="3"/>
      <c r="D67" s="3"/>
      <c r="E67" s="3"/>
      <c r="F67" s="3"/>
      <c r="G67" s="3"/>
    </row>
    <row r="68" spans="1:7" s="4" customFormat="1" x14ac:dyDescent="0.25">
      <c r="A68" s="5"/>
      <c r="B68" s="3"/>
      <c r="C68" s="3"/>
      <c r="D68" s="3"/>
      <c r="E68" s="3"/>
      <c r="F68" s="3"/>
      <c r="G68" s="3"/>
    </row>
    <row r="69" spans="1:7" s="4" customFormat="1" x14ac:dyDescent="0.25">
      <c r="A69" s="5"/>
      <c r="B69" s="3"/>
      <c r="C69" s="3"/>
      <c r="D69" s="3"/>
      <c r="E69" s="3"/>
      <c r="F69" s="3"/>
      <c r="G69" s="3"/>
    </row>
    <row r="70" spans="1:7" s="4" customFormat="1" x14ac:dyDescent="0.25">
      <c r="A70" s="5"/>
      <c r="B70" s="3"/>
      <c r="C70" s="3"/>
      <c r="D70" s="3"/>
      <c r="E70" s="3"/>
      <c r="F70" s="3"/>
      <c r="G70" s="3"/>
    </row>
    <row r="71" spans="1:7" s="4" customFormat="1" x14ac:dyDescent="0.25">
      <c r="A71" s="5"/>
      <c r="B71" s="3"/>
      <c r="C71" s="3"/>
      <c r="D71" s="3"/>
      <c r="E71" s="3"/>
      <c r="F71" s="3"/>
      <c r="G71" s="3"/>
    </row>
    <row r="72" spans="1:7" s="4" customFormat="1" x14ac:dyDescent="0.25">
      <c r="A72" s="3"/>
      <c r="B72" s="3"/>
      <c r="C72" s="3"/>
      <c r="D72" s="3"/>
      <c r="E72" s="3"/>
      <c r="F72" s="3"/>
      <c r="G72" s="3"/>
    </row>
    <row r="73" spans="1:7" s="4" customFormat="1" x14ac:dyDescent="0.25">
      <c r="A73" s="3"/>
      <c r="B73" s="3"/>
      <c r="C73" s="3"/>
      <c r="D73" s="3"/>
      <c r="E73" s="3"/>
      <c r="F73" s="3"/>
      <c r="G73" s="3"/>
    </row>
    <row r="74" spans="1:7" s="4" customFormat="1" x14ac:dyDescent="0.25">
      <c r="A74" s="3"/>
      <c r="B74" s="3"/>
      <c r="C74" s="3"/>
      <c r="D74" s="3"/>
      <c r="E74" s="3"/>
      <c r="F74" s="3"/>
      <c r="G74" s="3"/>
    </row>
    <row r="75" spans="1:7" s="4" customFormat="1" x14ac:dyDescent="0.25">
      <c r="A75" s="3"/>
      <c r="B75" s="3"/>
      <c r="C75" s="3"/>
      <c r="D75" s="3"/>
      <c r="E75" s="3"/>
      <c r="F75" s="3"/>
      <c r="G75" s="3"/>
    </row>
    <row r="76" spans="1:7" s="4" customFormat="1" x14ac:dyDescent="0.25">
      <c r="A76" s="3"/>
      <c r="B76" s="3"/>
      <c r="C76" s="3"/>
      <c r="D76" s="3"/>
      <c r="E76" s="3"/>
      <c r="F76" s="3"/>
      <c r="G76" s="3"/>
    </row>
    <row r="77" spans="1:7" s="4" customFormat="1" x14ac:dyDescent="0.25">
      <c r="A77" s="3"/>
      <c r="B77" s="3"/>
      <c r="C77" s="3"/>
      <c r="D77" s="3"/>
      <c r="E77" s="3"/>
      <c r="F77" s="3"/>
      <c r="G77" s="3"/>
    </row>
    <row r="78" spans="1:7" s="4" customFormat="1" x14ac:dyDescent="0.25">
      <c r="A78" s="3"/>
      <c r="B78" s="3"/>
      <c r="C78" s="3"/>
      <c r="D78" s="3"/>
      <c r="E78" s="3"/>
      <c r="F78" s="3"/>
      <c r="G78" s="3"/>
    </row>
    <row r="79" spans="1:7" s="4" customFormat="1" x14ac:dyDescent="0.25">
      <c r="A79" s="3"/>
      <c r="B79" s="3"/>
      <c r="C79" s="3"/>
      <c r="D79" s="3"/>
      <c r="E79" s="3"/>
      <c r="F79" s="3"/>
      <c r="G79" s="3"/>
    </row>
    <row r="80" spans="1:7" s="4" customFormat="1" x14ac:dyDescent="0.25">
      <c r="A80" s="3"/>
      <c r="B80" s="3"/>
      <c r="C80" s="3"/>
      <c r="D80" s="3"/>
      <c r="E80" s="3"/>
      <c r="F80" s="3"/>
      <c r="G80" s="3"/>
    </row>
    <row r="81" spans="1:7" s="4" customFormat="1" x14ac:dyDescent="0.25">
      <c r="A81" s="3"/>
      <c r="B81" s="3"/>
      <c r="C81" s="3"/>
      <c r="D81" s="3"/>
      <c r="E81" s="3"/>
      <c r="F81" s="3"/>
      <c r="G81" s="3"/>
    </row>
    <row r="82" spans="1:7" s="4" customFormat="1" x14ac:dyDescent="0.25">
      <c r="A82" s="3"/>
      <c r="B82" s="3"/>
      <c r="C82" s="3"/>
      <c r="D82" s="3"/>
      <c r="E82" s="3"/>
      <c r="F82" s="3"/>
      <c r="G82" s="3"/>
    </row>
    <row r="83" spans="1:7" s="4" customFormat="1" x14ac:dyDescent="0.25">
      <c r="A83" s="3"/>
      <c r="B83" s="3"/>
      <c r="C83" s="3"/>
      <c r="D83" s="3"/>
      <c r="E83" s="3"/>
      <c r="F83" s="3"/>
      <c r="G83" s="3"/>
    </row>
    <row r="84" spans="1:7" s="4" customFormat="1" x14ac:dyDescent="0.25">
      <c r="A84" s="3"/>
      <c r="B84" s="3"/>
      <c r="C84" s="3"/>
      <c r="D84" s="3"/>
      <c r="E84" s="3"/>
      <c r="F84" s="3"/>
      <c r="G84" s="3"/>
    </row>
    <row r="85" spans="1:7" s="4" customFormat="1" x14ac:dyDescent="0.25">
      <c r="A85" s="3"/>
      <c r="B85" s="3"/>
      <c r="C85" s="3"/>
      <c r="D85" s="3"/>
      <c r="E85" s="3"/>
      <c r="F85" s="3"/>
      <c r="G85" s="3"/>
    </row>
    <row r="86" spans="1:7" s="4" customFormat="1" x14ac:dyDescent="0.25">
      <c r="A86" s="3"/>
      <c r="B86" s="3"/>
      <c r="C86" s="3"/>
      <c r="D86" s="3"/>
      <c r="E86" s="3"/>
      <c r="F86" s="3"/>
      <c r="G86" s="3"/>
    </row>
    <row r="87" spans="1:7" s="4" customFormat="1" x14ac:dyDescent="0.25">
      <c r="A87" s="3"/>
      <c r="B87" s="3"/>
      <c r="C87" s="3"/>
      <c r="D87" s="3"/>
      <c r="E87" s="3"/>
      <c r="F87" s="3"/>
      <c r="G87" s="3"/>
    </row>
    <row r="88" spans="1:7" s="4" customFormat="1" x14ac:dyDescent="0.25">
      <c r="A88" s="3"/>
      <c r="B88" s="3"/>
      <c r="C88" s="3"/>
      <c r="D88" s="3"/>
      <c r="E88" s="3"/>
      <c r="F88" s="3"/>
      <c r="G88" s="3"/>
    </row>
  </sheetData>
  <pageMargins left="0.7" right="0.7" top="0.75" bottom="0.75" header="0.3" footer="0.3"/>
  <pageSetup scale="5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8"/>
  <sheetViews>
    <sheetView zoomScale="75" zoomScaleNormal="75" workbookViewId="0">
      <selection activeCell="C47" sqref="C47"/>
    </sheetView>
  </sheetViews>
  <sheetFormatPr defaultRowHeight="15.75" x14ac:dyDescent="0.25"/>
  <cols>
    <col min="1" max="1" width="5.42578125" style="3" customWidth="1"/>
    <col min="2" max="4" width="19.28515625" style="3" bestFit="1" customWidth="1"/>
    <col min="5" max="5" width="41.28515625" style="3" bestFit="1" customWidth="1"/>
    <col min="6" max="6" width="5.28515625" style="3" bestFit="1" customWidth="1"/>
    <col min="7" max="7" width="19.28515625" style="3" bestFit="1" customWidth="1"/>
    <col min="8" max="8" width="19.7109375" style="3" customWidth="1"/>
    <col min="9" max="9" width="29.7109375" style="3" customWidth="1"/>
    <col min="10" max="10" width="18.5703125" style="3" customWidth="1"/>
    <col min="11" max="11" width="4" style="3" customWidth="1"/>
    <col min="12" max="12" width="17.5703125" style="4" bestFit="1" customWidth="1"/>
    <col min="13" max="16384" width="9.140625" style="3"/>
  </cols>
  <sheetData>
    <row r="1" spans="1:10" x14ac:dyDescent="0.25">
      <c r="J1" s="1"/>
    </row>
    <row r="2" spans="1:10" x14ac:dyDescent="0.25">
      <c r="J2" s="2" t="s">
        <v>64</v>
      </c>
    </row>
    <row r="3" spans="1:10" x14ac:dyDescent="0.25">
      <c r="J3" s="2" t="s">
        <v>65</v>
      </c>
    </row>
    <row r="4" spans="1:10" x14ac:dyDescent="0.25">
      <c r="J4" s="2" t="s">
        <v>66</v>
      </c>
    </row>
    <row r="5" spans="1:10" x14ac:dyDescent="0.25">
      <c r="J5" s="2" t="s">
        <v>68</v>
      </c>
    </row>
    <row r="6" spans="1:10" x14ac:dyDescent="0.25">
      <c r="J6" s="2" t="s">
        <v>76</v>
      </c>
    </row>
    <row r="7" spans="1:10" x14ac:dyDescent="0.25">
      <c r="J7" s="2" t="s">
        <v>85</v>
      </c>
    </row>
    <row r="8" spans="1:10" x14ac:dyDescent="0.25">
      <c r="A8" s="6" t="s">
        <v>86</v>
      </c>
    </row>
    <row r="10" spans="1:10" x14ac:dyDescent="0.25">
      <c r="A10" s="6" t="s">
        <v>6</v>
      </c>
    </row>
    <row r="12" spans="1:10" x14ac:dyDescent="0.25">
      <c r="A12" s="18" t="s">
        <v>47</v>
      </c>
      <c r="B12" s="18" t="s">
        <v>48</v>
      </c>
      <c r="C12" s="18" t="s">
        <v>49</v>
      </c>
      <c r="D12" s="18" t="s">
        <v>50</v>
      </c>
      <c r="E12" s="18" t="s">
        <v>51</v>
      </c>
      <c r="F12" s="18" t="s">
        <v>52</v>
      </c>
      <c r="G12" s="18" t="s">
        <v>62</v>
      </c>
      <c r="H12" s="18" t="s">
        <v>53</v>
      </c>
      <c r="I12" s="18" t="s">
        <v>54</v>
      </c>
      <c r="J12" s="18" t="s">
        <v>55</v>
      </c>
    </row>
    <row r="13" spans="1:10" x14ac:dyDescent="0.25">
      <c r="E13" s="19" t="s">
        <v>57</v>
      </c>
      <c r="J13" s="29" t="s">
        <v>82</v>
      </c>
    </row>
    <row r="14" spans="1:10" ht="47.25" x14ac:dyDescent="0.25">
      <c r="A14" s="7"/>
      <c r="B14" s="7" t="str">
        <f>"Total "&amp;A10</f>
        <v>Total Travel &amp; Entertainment</v>
      </c>
      <c r="C14" s="8" t="s">
        <v>56</v>
      </c>
      <c r="D14" s="8" t="s">
        <v>80</v>
      </c>
      <c r="E14" s="9" t="s">
        <v>58</v>
      </c>
      <c r="F14" s="9" t="s">
        <v>59</v>
      </c>
      <c r="G14" s="18" t="s">
        <v>63</v>
      </c>
      <c r="H14" s="8" t="s">
        <v>60</v>
      </c>
      <c r="I14" s="8" t="s">
        <v>61</v>
      </c>
      <c r="J14" s="8" t="s">
        <v>81</v>
      </c>
    </row>
    <row r="15" spans="1:10" x14ac:dyDescent="0.25">
      <c r="B15" s="16">
        <v>24194918.050000012</v>
      </c>
      <c r="C15" s="16">
        <v>10806013.690000011</v>
      </c>
      <c r="D15" s="15">
        <f>+B15-C15</f>
        <v>13388904.360000001</v>
      </c>
    </row>
    <row r="16" spans="1:10" x14ac:dyDescent="0.25">
      <c r="A16" s="5">
        <v>1</v>
      </c>
      <c r="E16" s="3" t="s">
        <v>33</v>
      </c>
      <c r="F16" s="3" t="str">
        <f t="shared" ref="F16:F51" si="0">LEFT(E16,3)</f>
        <v xml:space="preserve">05 </v>
      </c>
      <c r="G16" s="10">
        <v>10492.490000000002</v>
      </c>
      <c r="H16" s="25">
        <f t="shared" ref="H16:H42" si="1">+G16/$G$52</f>
        <v>7.8367054673620837E-4</v>
      </c>
      <c r="I16" s="12">
        <f>IF(OR(G16=0,J16=0),"n/a",+J16/G16)</f>
        <v>4.4355534291669566E-2</v>
      </c>
      <c r="J16" s="10">
        <v>465.40000000000003</v>
      </c>
    </row>
    <row r="17" spans="1:11" s="4" customFormat="1" x14ac:dyDescent="0.25">
      <c r="A17" s="5">
        <v>2</v>
      </c>
      <c r="B17" s="3"/>
      <c r="C17" s="3"/>
      <c r="D17" s="3"/>
      <c r="E17" s="3" t="s">
        <v>43</v>
      </c>
      <c r="F17" s="3" t="str">
        <f t="shared" si="0"/>
        <v xml:space="preserve">06 </v>
      </c>
      <c r="G17" s="10">
        <v>6300.39</v>
      </c>
      <c r="H17" s="25">
        <f t="shared" si="1"/>
        <v>4.7056800396772734E-4</v>
      </c>
      <c r="I17" s="12">
        <f t="shared" ref="I17:I51" si="2">IF(OR(G17=0,J17=0),"n/a",+J17/G17)</f>
        <v>4.3021146309990321E-2</v>
      </c>
      <c r="J17" s="10">
        <v>271.04999999999995</v>
      </c>
      <c r="K17" s="3"/>
    </row>
    <row r="18" spans="1:11" s="4" customFormat="1" x14ac:dyDescent="0.25">
      <c r="A18" s="5">
        <v>3</v>
      </c>
      <c r="B18" s="3"/>
      <c r="C18" s="3"/>
      <c r="D18" s="3"/>
      <c r="E18" s="3" t="s">
        <v>28</v>
      </c>
      <c r="F18" s="3" t="str">
        <f t="shared" si="0"/>
        <v xml:space="preserve">08 </v>
      </c>
      <c r="G18" s="10">
        <v>881254.86999999976</v>
      </c>
      <c r="H18" s="25">
        <f t="shared" si="1"/>
        <v>6.581978975313256E-2</v>
      </c>
      <c r="I18" s="12">
        <f t="shared" si="2"/>
        <v>2.5629532123890568E-2</v>
      </c>
      <c r="J18" s="10">
        <v>22586.15</v>
      </c>
      <c r="K18" s="3"/>
    </row>
    <row r="19" spans="1:11" s="4" customFormat="1" x14ac:dyDescent="0.25">
      <c r="A19" s="5">
        <v>4</v>
      </c>
      <c r="B19" s="3"/>
      <c r="C19" s="3"/>
      <c r="D19" s="3"/>
      <c r="E19" s="3" t="s">
        <v>17</v>
      </c>
      <c r="F19" s="3" t="str">
        <f t="shared" si="0"/>
        <v xml:space="preserve">09 </v>
      </c>
      <c r="G19" s="10">
        <v>1667069.7900000007</v>
      </c>
      <c r="H19" s="25">
        <f t="shared" si="1"/>
        <v>0.12451129272238681</v>
      </c>
      <c r="I19" s="12">
        <f t="shared" si="2"/>
        <v>3.277012775811862E-2</v>
      </c>
      <c r="J19" s="10">
        <v>54630.09</v>
      </c>
      <c r="K19" s="3"/>
    </row>
    <row r="20" spans="1:11" s="4" customFormat="1" x14ac:dyDescent="0.25">
      <c r="A20" s="5">
        <v>5</v>
      </c>
      <c r="B20" s="3"/>
      <c r="C20" s="3"/>
      <c r="D20" s="3"/>
      <c r="E20" s="3" t="s">
        <v>24</v>
      </c>
      <c r="F20" s="3" t="str">
        <f t="shared" si="0"/>
        <v xml:space="preserve">11 </v>
      </c>
      <c r="G20" s="10">
        <v>31576.929999999986</v>
      </c>
      <c r="H20" s="25">
        <f t="shared" si="1"/>
        <v>2.3584401793426504E-3</v>
      </c>
      <c r="I20" s="12">
        <f t="shared" si="2"/>
        <v>4.1395094456617557E-2</v>
      </c>
      <c r="J20" s="10">
        <v>1307.1300000000001</v>
      </c>
      <c r="K20" s="3"/>
    </row>
    <row r="21" spans="1:11" s="4" customFormat="1" x14ac:dyDescent="0.25">
      <c r="A21" s="5">
        <f t="shared" ref="A21:A57" si="3">+A20+1</f>
        <v>6</v>
      </c>
      <c r="B21" s="3"/>
      <c r="C21" s="3"/>
      <c r="D21" s="3"/>
      <c r="E21" s="3" t="s">
        <v>34</v>
      </c>
      <c r="F21" s="3" t="str">
        <f t="shared" si="0"/>
        <v xml:space="preserve">16 </v>
      </c>
      <c r="G21" s="10">
        <v>64659.279999999984</v>
      </c>
      <c r="H21" s="25">
        <f t="shared" si="1"/>
        <v>4.8293182370599888E-3</v>
      </c>
      <c r="I21" s="12">
        <f t="shared" si="2"/>
        <v>6.961382805376122E-2</v>
      </c>
      <c r="J21" s="10">
        <v>4501.18</v>
      </c>
      <c r="K21" s="3"/>
    </row>
    <row r="22" spans="1:11" s="4" customFormat="1" x14ac:dyDescent="0.25">
      <c r="A22" s="5">
        <f t="shared" si="3"/>
        <v>7</v>
      </c>
      <c r="B22" s="3"/>
      <c r="C22" s="3"/>
      <c r="D22" s="3"/>
      <c r="E22" s="3" t="s">
        <v>18</v>
      </c>
      <c r="F22" s="3" t="str">
        <f t="shared" si="0"/>
        <v xml:space="preserve">17 </v>
      </c>
      <c r="G22" s="10">
        <v>185166.16999999998</v>
      </c>
      <c r="H22" s="25">
        <f t="shared" si="1"/>
        <v>1.3829822442618451E-2</v>
      </c>
      <c r="I22" s="12">
        <f t="shared" si="2"/>
        <v>5.0609406675096204E-2</v>
      </c>
      <c r="J22" s="10">
        <v>9371.1499999999978</v>
      </c>
      <c r="K22" s="3"/>
    </row>
    <row r="23" spans="1:11" s="4" customFormat="1" x14ac:dyDescent="0.25">
      <c r="A23" s="5">
        <f t="shared" si="3"/>
        <v>8</v>
      </c>
      <c r="B23" s="3"/>
      <c r="C23" s="3"/>
      <c r="D23" s="3"/>
      <c r="E23" s="3" t="s">
        <v>29</v>
      </c>
      <c r="F23" s="3" t="str">
        <f t="shared" si="0"/>
        <v xml:space="preserve">18 </v>
      </c>
      <c r="G23" s="10">
        <v>2861.17</v>
      </c>
      <c r="H23" s="25">
        <f t="shared" si="1"/>
        <v>2.1369709746735398E-4</v>
      </c>
      <c r="I23" s="12">
        <f t="shared" si="2"/>
        <v>4.3611529549100539E-2</v>
      </c>
      <c r="J23" s="10">
        <v>124.78</v>
      </c>
      <c r="K23" s="3"/>
    </row>
    <row r="24" spans="1:11" s="4" customFormat="1" x14ac:dyDescent="0.25">
      <c r="A24" s="5">
        <f t="shared" si="3"/>
        <v>9</v>
      </c>
      <c r="B24" s="3"/>
      <c r="C24" s="3"/>
      <c r="D24" s="3"/>
      <c r="E24" s="3" t="s">
        <v>41</v>
      </c>
      <c r="F24" s="3" t="str">
        <f t="shared" si="0"/>
        <v xml:space="preserve">20 </v>
      </c>
      <c r="G24" s="10">
        <v>2789.5099999999998</v>
      </c>
      <c r="H24" s="25">
        <f t="shared" si="1"/>
        <v>2.0834490448178841E-4</v>
      </c>
      <c r="I24" s="12">
        <f t="shared" si="2"/>
        <v>5.1819136694258139E-2</v>
      </c>
      <c r="J24" s="10">
        <v>144.55000000000001</v>
      </c>
      <c r="K24" s="3"/>
    </row>
    <row r="25" spans="1:11" s="4" customFormat="1" x14ac:dyDescent="0.25">
      <c r="A25" s="5">
        <f t="shared" si="3"/>
        <v>10</v>
      </c>
      <c r="B25" s="3"/>
      <c r="C25" s="3"/>
      <c r="D25" s="3"/>
      <c r="E25" s="3" t="s">
        <v>11</v>
      </c>
      <c r="F25" s="3" t="str">
        <f t="shared" si="0"/>
        <v xml:space="preserve">26 </v>
      </c>
      <c r="G25" s="10">
        <v>48962.639999999985</v>
      </c>
      <c r="H25" s="25">
        <f t="shared" si="1"/>
        <v>3.6569564382189666E-3</v>
      </c>
      <c r="I25" s="12">
        <f t="shared" si="2"/>
        <v>4.7555646509256866E-2</v>
      </c>
      <c r="J25" s="10">
        <v>2328.4499999999998</v>
      </c>
      <c r="K25" s="3"/>
    </row>
    <row r="26" spans="1:11" s="4" customFormat="1" x14ac:dyDescent="0.25">
      <c r="A26" s="5">
        <f t="shared" si="3"/>
        <v>11</v>
      </c>
      <c r="B26" s="3"/>
      <c r="C26" s="3"/>
      <c r="D26" s="3"/>
      <c r="E26" s="3" t="s">
        <v>35</v>
      </c>
      <c r="F26" s="3" t="str">
        <f t="shared" si="0"/>
        <v xml:space="preserve">27 </v>
      </c>
      <c r="G26" s="10">
        <v>0</v>
      </c>
      <c r="H26" s="25">
        <f t="shared" si="1"/>
        <v>0</v>
      </c>
      <c r="I26" s="12" t="str">
        <f t="shared" si="2"/>
        <v>n/a</v>
      </c>
      <c r="J26" s="10">
        <v>0</v>
      </c>
      <c r="K26" s="3"/>
    </row>
    <row r="27" spans="1:11" s="4" customFormat="1" x14ac:dyDescent="0.25">
      <c r="A27" s="5">
        <f t="shared" si="3"/>
        <v>12</v>
      </c>
      <c r="B27" s="3"/>
      <c r="C27" s="3"/>
      <c r="D27" s="3"/>
      <c r="E27" s="3" t="s">
        <v>36</v>
      </c>
      <c r="F27" s="3" t="str">
        <f t="shared" si="0"/>
        <v xml:space="preserve">28 </v>
      </c>
      <c r="G27" s="10">
        <v>1868006.69</v>
      </c>
      <c r="H27" s="25">
        <f t="shared" si="1"/>
        <v>0.13951901065039801</v>
      </c>
      <c r="I27" s="12">
        <f t="shared" si="2"/>
        <v>3.4146130386717197E-2</v>
      </c>
      <c r="J27" s="10">
        <v>63785.200000000004</v>
      </c>
      <c r="K27" s="3"/>
    </row>
    <row r="28" spans="1:11" s="4" customFormat="1" x14ac:dyDescent="0.25">
      <c r="A28" s="5">
        <f t="shared" si="3"/>
        <v>13</v>
      </c>
      <c r="B28" s="3"/>
      <c r="C28" s="3"/>
      <c r="D28" s="3"/>
      <c r="E28" s="3" t="s">
        <v>30</v>
      </c>
      <c r="F28" s="3" t="str">
        <f t="shared" si="0"/>
        <v xml:space="preserve">31 </v>
      </c>
      <c r="G28" s="10">
        <v>18678.04</v>
      </c>
      <c r="H28" s="25">
        <f t="shared" si="1"/>
        <v>1.3950387199569184E-3</v>
      </c>
      <c r="I28" s="12">
        <f t="shared" si="2"/>
        <v>4.0566890316114539E-2</v>
      </c>
      <c r="J28" s="10">
        <v>757.71</v>
      </c>
      <c r="K28" s="3"/>
    </row>
    <row r="29" spans="1:11" s="4" customFormat="1" x14ac:dyDescent="0.25">
      <c r="A29" s="5">
        <f t="shared" si="3"/>
        <v>14</v>
      </c>
      <c r="B29" s="3"/>
      <c r="C29" s="3"/>
      <c r="D29" s="3"/>
      <c r="E29" s="3" t="s">
        <v>31</v>
      </c>
      <c r="F29" s="3" t="str">
        <f t="shared" si="0"/>
        <v xml:space="preserve">32 </v>
      </c>
      <c r="G29" s="10">
        <v>5315.5</v>
      </c>
      <c r="H29" s="25">
        <f t="shared" si="1"/>
        <v>3.9700784000521464E-4</v>
      </c>
      <c r="I29" s="12">
        <f t="shared" si="2"/>
        <v>4.6949487348320947E-2</v>
      </c>
      <c r="J29" s="10">
        <v>249.55999999999997</v>
      </c>
      <c r="K29" s="3"/>
    </row>
    <row r="30" spans="1:11" s="4" customFormat="1" x14ac:dyDescent="0.25">
      <c r="A30" s="5">
        <f t="shared" si="3"/>
        <v>15</v>
      </c>
      <c r="B30" s="3"/>
      <c r="C30" s="3"/>
      <c r="D30" s="3"/>
      <c r="E30" s="3" t="s">
        <v>25</v>
      </c>
      <c r="F30" s="3" t="str">
        <f t="shared" si="0"/>
        <v xml:space="preserve">33 </v>
      </c>
      <c r="G30" s="10">
        <v>134115.79</v>
      </c>
      <c r="H30" s="25">
        <f t="shared" si="1"/>
        <v>1.0016935396198471E-2</v>
      </c>
      <c r="I30" s="12">
        <f t="shared" si="2"/>
        <v>2.6297723780324453E-2</v>
      </c>
      <c r="J30" s="10">
        <v>3526.9400000000005</v>
      </c>
      <c r="K30" s="3"/>
    </row>
    <row r="31" spans="1:11" s="4" customFormat="1" x14ac:dyDescent="0.25">
      <c r="A31" s="5">
        <f t="shared" si="3"/>
        <v>16</v>
      </c>
      <c r="B31" s="3"/>
      <c r="C31" s="3"/>
      <c r="D31" s="3"/>
      <c r="E31" s="3" t="s">
        <v>42</v>
      </c>
      <c r="F31" s="3" t="str">
        <f t="shared" si="0"/>
        <v xml:space="preserve">37 </v>
      </c>
      <c r="G31" s="10">
        <v>0</v>
      </c>
      <c r="H31" s="25">
        <f t="shared" si="1"/>
        <v>0</v>
      </c>
      <c r="I31" s="12" t="str">
        <f t="shared" si="2"/>
        <v>n/a</v>
      </c>
      <c r="J31" s="10">
        <v>0</v>
      </c>
    </row>
    <row r="32" spans="1:11" s="4" customFormat="1" x14ac:dyDescent="0.25">
      <c r="A32" s="5">
        <f t="shared" si="3"/>
        <v>17</v>
      </c>
      <c r="B32" s="3"/>
      <c r="C32" s="3"/>
      <c r="D32" s="3"/>
      <c r="E32" s="3" t="s">
        <v>19</v>
      </c>
      <c r="F32" s="3" t="str">
        <f t="shared" si="0"/>
        <v xml:space="preserve">40 </v>
      </c>
      <c r="G32" s="10">
        <v>10592.73</v>
      </c>
      <c r="H32" s="25">
        <f t="shared" si="1"/>
        <v>7.9115734306432837E-4</v>
      </c>
      <c r="I32" s="12">
        <f t="shared" si="2"/>
        <v>8.716638675771024E-2</v>
      </c>
      <c r="J32" s="10">
        <v>923.32999999999993</v>
      </c>
    </row>
    <row r="33" spans="1:10" s="4" customFormat="1" x14ac:dyDescent="0.25">
      <c r="A33" s="5">
        <f t="shared" si="3"/>
        <v>18</v>
      </c>
      <c r="B33" s="3"/>
      <c r="C33" s="3"/>
      <c r="D33" s="3"/>
      <c r="E33" s="3" t="s">
        <v>40</v>
      </c>
      <c r="F33" s="3" t="str">
        <f t="shared" si="0"/>
        <v xml:space="preserve">44 </v>
      </c>
      <c r="G33" s="10">
        <v>57197.94000000001</v>
      </c>
      <c r="H33" s="25">
        <f t="shared" si="1"/>
        <v>4.2720403747808994E-3</v>
      </c>
      <c r="I33" s="12">
        <f t="shared" si="2"/>
        <v>3.3987762496341646E-2</v>
      </c>
      <c r="J33" s="10">
        <v>1944.03</v>
      </c>
    </row>
    <row r="34" spans="1:10" s="4" customFormat="1" x14ac:dyDescent="0.25">
      <c r="A34" s="5">
        <f t="shared" si="3"/>
        <v>19</v>
      </c>
      <c r="B34" s="3"/>
      <c r="C34" s="3"/>
      <c r="D34" s="3"/>
      <c r="E34" s="3" t="s">
        <v>27</v>
      </c>
      <c r="F34" s="3" t="str">
        <f t="shared" si="0"/>
        <v xml:space="preserve">45 </v>
      </c>
      <c r="G34" s="10">
        <v>197827.90000000005</v>
      </c>
      <c r="H34" s="25">
        <f t="shared" si="1"/>
        <v>1.4775510727451346E-2</v>
      </c>
      <c r="I34" s="12">
        <f t="shared" si="2"/>
        <v>7.8191397674443261E-2</v>
      </c>
      <c r="J34" s="10">
        <v>15468.439999999997</v>
      </c>
    </row>
    <row r="35" spans="1:10" s="4" customFormat="1" x14ac:dyDescent="0.25">
      <c r="A35" s="5">
        <f t="shared" si="3"/>
        <v>20</v>
      </c>
      <c r="B35" s="3"/>
      <c r="C35" s="3"/>
      <c r="D35" s="3"/>
      <c r="E35" s="3" t="s">
        <v>32</v>
      </c>
      <c r="F35" s="3" t="str">
        <f t="shared" si="0"/>
        <v xml:space="preserve">46 </v>
      </c>
      <c r="G35" s="10">
        <v>2242220.5300000003</v>
      </c>
      <c r="H35" s="25">
        <f t="shared" si="1"/>
        <v>0.16746855976496053</v>
      </c>
      <c r="I35" s="12">
        <f t="shared" si="2"/>
        <v>4.1749149446954695E-3</v>
      </c>
      <c r="J35" s="10">
        <v>9361.0799999999981</v>
      </c>
    </row>
    <row r="36" spans="1:10" s="4" customFormat="1" x14ac:dyDescent="0.25">
      <c r="A36" s="5">
        <f t="shared" si="3"/>
        <v>21</v>
      </c>
      <c r="B36" s="3"/>
      <c r="C36" s="3"/>
      <c r="D36" s="3"/>
      <c r="E36" s="3" t="s">
        <v>12</v>
      </c>
      <c r="F36" s="3" t="str">
        <f t="shared" si="0"/>
        <v xml:space="preserve">48 </v>
      </c>
      <c r="G36" s="10">
        <v>1707276.0299999998</v>
      </c>
      <c r="H36" s="25">
        <f t="shared" si="1"/>
        <v>0.1275142449370667</v>
      </c>
      <c r="I36" s="12">
        <f t="shared" si="2"/>
        <v>7.2109382335790201E-2</v>
      </c>
      <c r="J36" s="10">
        <v>123110.62000000001</v>
      </c>
    </row>
    <row r="37" spans="1:10" s="4" customFormat="1" x14ac:dyDescent="0.25">
      <c r="A37" s="5">
        <f t="shared" si="3"/>
        <v>22</v>
      </c>
      <c r="B37" s="3"/>
      <c r="C37" s="3"/>
      <c r="D37" s="3"/>
      <c r="E37" s="3" t="s">
        <v>13</v>
      </c>
      <c r="F37" s="3" t="str">
        <f t="shared" si="0"/>
        <v xml:space="preserve">49 </v>
      </c>
      <c r="G37" s="10">
        <v>273070.94</v>
      </c>
      <c r="H37" s="25">
        <f t="shared" si="1"/>
        <v>2.0395316349843585E-2</v>
      </c>
      <c r="I37" s="12">
        <f t="shared" si="2"/>
        <v>4.5012845380032016E-2</v>
      </c>
      <c r="J37" s="10">
        <v>12291.699999999999</v>
      </c>
    </row>
    <row r="38" spans="1:10" s="4" customFormat="1" x14ac:dyDescent="0.25">
      <c r="A38" s="5">
        <f t="shared" si="3"/>
        <v>23</v>
      </c>
      <c r="B38" s="3"/>
      <c r="C38" s="3"/>
      <c r="D38" s="3"/>
      <c r="E38" s="3" t="s">
        <v>20</v>
      </c>
      <c r="F38" s="3" t="str">
        <f t="shared" si="0"/>
        <v xml:space="preserve">51 </v>
      </c>
      <c r="G38" s="10">
        <v>26997.089999999997</v>
      </c>
      <c r="H38" s="25">
        <f t="shared" si="1"/>
        <v>2.0163778360128642E-3</v>
      </c>
      <c r="I38" s="12">
        <f t="shared" si="2"/>
        <v>7.4043165393010882E-2</v>
      </c>
      <c r="J38" s="10">
        <v>1998.9499999999998</v>
      </c>
    </row>
    <row r="39" spans="1:10" s="4" customFormat="1" x14ac:dyDescent="0.25">
      <c r="A39" s="5">
        <f t="shared" si="3"/>
        <v>24</v>
      </c>
      <c r="B39" s="3"/>
      <c r="C39" s="3"/>
      <c r="D39" s="3"/>
      <c r="E39" s="3" t="s">
        <v>14</v>
      </c>
      <c r="F39" s="3" t="str">
        <f t="shared" si="0"/>
        <v xml:space="preserve">52 </v>
      </c>
      <c r="G39" s="10">
        <v>4944.7400000000016</v>
      </c>
      <c r="H39" s="25">
        <f t="shared" si="1"/>
        <v>3.6931625374609836E-4</v>
      </c>
      <c r="I39" s="12">
        <f t="shared" si="2"/>
        <v>9.2447732337797295E-2</v>
      </c>
      <c r="J39" s="10">
        <v>457.12999999999994</v>
      </c>
    </row>
    <row r="40" spans="1:10" s="4" customFormat="1" x14ac:dyDescent="0.25">
      <c r="A40" s="5">
        <f t="shared" si="3"/>
        <v>25</v>
      </c>
      <c r="B40" s="3"/>
      <c r="C40" s="3"/>
      <c r="D40" s="3"/>
      <c r="E40" s="3" t="s">
        <v>45</v>
      </c>
      <c r="F40" s="3" t="str">
        <f t="shared" si="0"/>
        <v xml:space="preserve">53 </v>
      </c>
      <c r="G40" s="10">
        <v>0</v>
      </c>
      <c r="H40" s="25">
        <f t="shared" si="1"/>
        <v>0</v>
      </c>
      <c r="I40" s="12" t="str">
        <f t="shared" si="2"/>
        <v>n/a</v>
      </c>
      <c r="J40" s="10">
        <v>0</v>
      </c>
    </row>
    <row r="41" spans="1:10" s="4" customFormat="1" x14ac:dyDescent="0.25">
      <c r="A41" s="5">
        <f t="shared" si="3"/>
        <v>26</v>
      </c>
      <c r="B41" s="3"/>
      <c r="C41" s="3"/>
      <c r="D41" s="3"/>
      <c r="E41" s="3" t="s">
        <v>21</v>
      </c>
      <c r="F41" s="3" t="str">
        <f t="shared" si="0"/>
        <v xml:space="preserve">55 </v>
      </c>
      <c r="G41" s="10">
        <v>1300.1699999999998</v>
      </c>
      <c r="H41" s="25">
        <f t="shared" si="1"/>
        <v>9.7108020569952011E-5</v>
      </c>
      <c r="I41" s="12">
        <f t="shared" si="2"/>
        <v>0.1130698293300107</v>
      </c>
      <c r="J41" s="10">
        <v>147.01</v>
      </c>
    </row>
    <row r="42" spans="1:10" s="4" customFormat="1" x14ac:dyDescent="0.25">
      <c r="A42" s="5">
        <f t="shared" si="3"/>
        <v>27</v>
      </c>
      <c r="B42" s="3"/>
      <c r="C42" s="3"/>
      <c r="D42" s="3"/>
      <c r="E42" s="3" t="s">
        <v>22</v>
      </c>
      <c r="F42" s="3" t="str">
        <f t="shared" si="0"/>
        <v xml:space="preserve">57 </v>
      </c>
      <c r="G42" s="10">
        <v>35198.43</v>
      </c>
      <c r="H42" s="25">
        <f t="shared" si="1"/>
        <v>2.6289253439704162E-3</v>
      </c>
      <c r="I42" s="12">
        <f t="shared" si="2"/>
        <v>9.4122948097400919E-2</v>
      </c>
      <c r="J42" s="10">
        <v>3312.9799999999996</v>
      </c>
    </row>
    <row r="43" spans="1:10" s="4" customFormat="1" x14ac:dyDescent="0.25">
      <c r="A43" s="5">
        <f t="shared" si="3"/>
        <v>28</v>
      </c>
      <c r="B43" s="3"/>
      <c r="C43" s="3"/>
      <c r="D43" s="3"/>
      <c r="E43" s="3" t="s">
        <v>15</v>
      </c>
      <c r="F43" s="3" t="str">
        <f t="shared" si="0"/>
        <v xml:space="preserve">58 </v>
      </c>
      <c r="G43" s="10">
        <v>3191909.7799999975</v>
      </c>
      <c r="H43" s="25">
        <f>H52-SUM(H16:H42,H44:H51)</f>
        <v>0.23839962510569424</v>
      </c>
      <c r="I43" s="12">
        <f t="shared" si="2"/>
        <v>4.6753085232879028E-2</v>
      </c>
      <c r="J43" s="10">
        <v>149231.63000000003</v>
      </c>
    </row>
    <row r="44" spans="1:10" s="4" customFormat="1" x14ac:dyDescent="0.25">
      <c r="A44" s="5">
        <f t="shared" si="3"/>
        <v>29</v>
      </c>
      <c r="B44" s="3"/>
      <c r="C44" s="3"/>
      <c r="D44" s="3"/>
      <c r="E44" s="3" t="s">
        <v>26</v>
      </c>
      <c r="F44" s="3" t="str">
        <f t="shared" si="0"/>
        <v xml:space="preserve">60 </v>
      </c>
      <c r="G44" s="10">
        <v>24425.649999999998</v>
      </c>
      <c r="H44" s="25">
        <f t="shared" ref="H44:H51" si="4">+G44/$G$52</f>
        <v>1.8243202986028353E-3</v>
      </c>
      <c r="I44" s="12">
        <f t="shared" si="2"/>
        <v>4.9958957079954888E-2</v>
      </c>
      <c r="J44" s="10">
        <v>1220.28</v>
      </c>
    </row>
    <row r="45" spans="1:10" s="4" customFormat="1" x14ac:dyDescent="0.25">
      <c r="A45" s="5">
        <f t="shared" si="3"/>
        <v>30</v>
      </c>
      <c r="B45" s="3"/>
      <c r="C45" s="3"/>
      <c r="D45" s="3"/>
      <c r="E45" s="3" t="s">
        <v>23</v>
      </c>
      <c r="F45" s="3" t="str">
        <f t="shared" si="0"/>
        <v xml:space="preserve">61 </v>
      </c>
      <c r="G45" s="10">
        <v>206297.27000000011</v>
      </c>
      <c r="H45" s="25">
        <f t="shared" si="4"/>
        <v>1.5408077050451061E-2</v>
      </c>
      <c r="I45" s="12">
        <f t="shared" si="2"/>
        <v>4.8866763966386915E-2</v>
      </c>
      <c r="J45" s="10">
        <v>10081.079999999998</v>
      </c>
    </row>
    <row r="46" spans="1:10" s="4" customFormat="1" x14ac:dyDescent="0.25">
      <c r="A46" s="5">
        <f t="shared" si="3"/>
        <v>31</v>
      </c>
      <c r="B46" s="3"/>
      <c r="C46" s="3"/>
      <c r="D46" s="3"/>
      <c r="E46" s="3" t="s">
        <v>37</v>
      </c>
      <c r="F46" s="3" t="str">
        <f t="shared" si="0"/>
        <v xml:space="preserve">63 </v>
      </c>
      <c r="G46" s="10">
        <v>201629.09000000003</v>
      </c>
      <c r="H46" s="25">
        <f t="shared" si="4"/>
        <v>1.5059416706446626E-2</v>
      </c>
      <c r="I46" s="12">
        <f t="shared" si="2"/>
        <v>4.5823050632227719E-2</v>
      </c>
      <c r="J46" s="10">
        <v>9239.26</v>
      </c>
    </row>
    <row r="47" spans="1:10" s="4" customFormat="1" x14ac:dyDescent="0.25">
      <c r="A47" s="5">
        <f t="shared" si="3"/>
        <v>32</v>
      </c>
      <c r="B47" s="3"/>
      <c r="C47" s="3"/>
      <c r="D47" s="3"/>
      <c r="E47" s="3" t="s">
        <v>16</v>
      </c>
      <c r="F47" s="3" t="str">
        <f t="shared" si="0"/>
        <v xml:space="preserve">64 </v>
      </c>
      <c r="G47" s="10">
        <v>274244.99999999994</v>
      </c>
      <c r="H47" s="25">
        <f t="shared" si="4"/>
        <v>2.0483005377147978E-2</v>
      </c>
      <c r="I47" s="12">
        <f t="shared" si="2"/>
        <v>7.9171653083921337E-2</v>
      </c>
      <c r="J47" s="10">
        <v>21712.430000000004</v>
      </c>
    </row>
    <row r="48" spans="1:10" s="4" customFormat="1" x14ac:dyDescent="0.25">
      <c r="A48" s="5">
        <f t="shared" si="3"/>
        <v>33</v>
      </c>
      <c r="B48" s="3"/>
      <c r="C48" s="3"/>
      <c r="D48" s="3"/>
      <c r="E48" s="3" t="s">
        <v>46</v>
      </c>
      <c r="F48" s="3" t="str">
        <f t="shared" si="0"/>
        <v xml:space="preserve">65 </v>
      </c>
      <c r="G48" s="10">
        <v>0</v>
      </c>
      <c r="H48" s="25">
        <f t="shared" si="4"/>
        <v>0</v>
      </c>
      <c r="I48" s="12" t="str">
        <f t="shared" si="2"/>
        <v>n/a</v>
      </c>
      <c r="J48" s="10">
        <v>0</v>
      </c>
    </row>
    <row r="49" spans="1:10" s="4" customFormat="1" x14ac:dyDescent="0.25">
      <c r="A49" s="5">
        <f t="shared" si="3"/>
        <v>34</v>
      </c>
      <c r="B49" s="3"/>
      <c r="C49" s="3"/>
      <c r="D49" s="3"/>
      <c r="E49" s="3" t="s">
        <v>38</v>
      </c>
      <c r="F49" s="3" t="str">
        <f t="shared" si="0"/>
        <v xml:space="preserve">67 </v>
      </c>
      <c r="G49" s="10">
        <v>5011.5</v>
      </c>
      <c r="H49" s="25">
        <f t="shared" si="4"/>
        <v>3.743024720508199E-4</v>
      </c>
      <c r="I49" s="12">
        <f t="shared" si="2"/>
        <v>3.2964182380524794E-2</v>
      </c>
      <c r="J49" s="10">
        <v>165.20000000000002</v>
      </c>
    </row>
    <row r="50" spans="1:10" s="4" customFormat="1" x14ac:dyDescent="0.25">
      <c r="A50" s="5">
        <f t="shared" si="3"/>
        <v>35</v>
      </c>
      <c r="B50" s="3"/>
      <c r="C50" s="3"/>
      <c r="D50" s="3"/>
      <c r="E50" s="3" t="s">
        <v>39</v>
      </c>
      <c r="F50" s="3" t="str">
        <f t="shared" si="0"/>
        <v xml:space="preserve">70 </v>
      </c>
      <c r="G50" s="10">
        <v>1510.3099999999997</v>
      </c>
      <c r="H50" s="25">
        <f t="shared" si="4"/>
        <v>1.1280310616842736E-4</v>
      </c>
      <c r="I50" s="12">
        <f t="shared" si="2"/>
        <v>2.9192682297011878E-2</v>
      </c>
      <c r="J50" s="10">
        <v>44.09</v>
      </c>
    </row>
    <row r="51" spans="1:10" s="4" customFormat="1" x14ac:dyDescent="0.25">
      <c r="A51" s="5">
        <f t="shared" si="3"/>
        <v>36</v>
      </c>
      <c r="B51" s="3"/>
      <c r="C51" s="3"/>
      <c r="D51" s="3"/>
      <c r="E51" s="3" t="s">
        <v>44</v>
      </c>
      <c r="F51" s="3" t="str">
        <f t="shared" si="0"/>
        <v xml:space="preserve">77 </v>
      </c>
      <c r="G51" s="13">
        <v>0</v>
      </c>
      <c r="H51" s="26">
        <f t="shared" si="4"/>
        <v>0</v>
      </c>
      <c r="I51" s="14" t="str">
        <f t="shared" si="2"/>
        <v>n/a</v>
      </c>
      <c r="J51" s="13">
        <v>0</v>
      </c>
    </row>
    <row r="52" spans="1:10" s="4" customFormat="1" x14ac:dyDescent="0.25">
      <c r="A52" s="5">
        <f t="shared" si="3"/>
        <v>37</v>
      </c>
      <c r="B52" s="3"/>
      <c r="C52" s="3"/>
      <c r="D52" s="20"/>
      <c r="E52" s="3"/>
      <c r="F52" s="3" t="str">
        <f>LEFT(E52,3)</f>
        <v/>
      </c>
      <c r="G52" s="15">
        <f>SUM(G16:G51)</f>
        <v>13388904.359999998</v>
      </c>
      <c r="H52" s="27">
        <v>1</v>
      </c>
      <c r="I52" s="23">
        <f>+J52/G52</f>
        <v>3.9193541599097659E-2</v>
      </c>
      <c r="J52" s="16">
        <f>SUM(J16:J51)</f>
        <v>524758.57999999996</v>
      </c>
    </row>
    <row r="53" spans="1:10" s="4" customFormat="1" x14ac:dyDescent="0.25">
      <c r="A53" s="5">
        <f t="shared" si="3"/>
        <v>38</v>
      </c>
      <c r="B53" s="3"/>
      <c r="C53" s="3"/>
      <c r="D53" s="3"/>
      <c r="E53" s="3"/>
      <c r="F53" s="3" t="str">
        <f>LEFT(E53,3)</f>
        <v/>
      </c>
      <c r="G53" s="3"/>
      <c r="H53" s="28"/>
      <c r="I53" s="28"/>
    </row>
    <row r="54" spans="1:10" s="4" customFormat="1" x14ac:dyDescent="0.25">
      <c r="A54" s="5">
        <f t="shared" si="3"/>
        <v>39</v>
      </c>
      <c r="B54" s="3"/>
      <c r="C54" s="20"/>
      <c r="D54" s="3"/>
      <c r="E54" s="3" t="s">
        <v>10</v>
      </c>
      <c r="F54" s="3" t="str">
        <f t="shared" ref="F54" si="5">LEFT(E54,3)</f>
        <v xml:space="preserve">39 </v>
      </c>
      <c r="G54" s="21"/>
      <c r="H54" s="22"/>
      <c r="I54" s="23"/>
      <c r="J54" s="21">
        <v>643117.25000000023</v>
      </c>
    </row>
    <row r="55" spans="1:10" s="4" customFormat="1" x14ac:dyDescent="0.25">
      <c r="A55" s="5">
        <f t="shared" si="3"/>
        <v>40</v>
      </c>
      <c r="B55" s="3"/>
      <c r="C55" s="3"/>
      <c r="D55" s="3"/>
      <c r="J55" s="24"/>
    </row>
    <row r="56" spans="1:10" s="4" customFormat="1" x14ac:dyDescent="0.25">
      <c r="A56" s="5">
        <f t="shared" si="3"/>
        <v>41</v>
      </c>
      <c r="B56" s="3"/>
      <c r="C56" s="3"/>
      <c r="D56" s="3"/>
      <c r="I56" s="17" t="str">
        <f>"KYP $ Share of AEPSC "&amp;B14&amp;":"</f>
        <v>KYP $ Share of AEPSC Total Travel &amp; Entertainment:</v>
      </c>
      <c r="J56" s="16">
        <f>+J52+J54</f>
        <v>1167875.83</v>
      </c>
    </row>
    <row r="57" spans="1:10" s="4" customFormat="1" x14ac:dyDescent="0.25">
      <c r="A57" s="5">
        <f t="shared" si="3"/>
        <v>42</v>
      </c>
      <c r="B57" s="3"/>
      <c r="C57" s="3"/>
      <c r="D57" s="3"/>
      <c r="E57" s="3"/>
      <c r="F57" s="3"/>
      <c r="G57" s="3"/>
      <c r="I57" s="17" t="str">
        <f>"KYP % Share of AEPSC "&amp;B14&amp;":"</f>
        <v>KYP % Share of AEPSC Total Travel &amp; Entertainment:</v>
      </c>
      <c r="J57" s="23">
        <f>+J56/B15</f>
        <v>4.8269468306795918E-2</v>
      </c>
    </row>
    <row r="58" spans="1:10" s="4" customFormat="1" x14ac:dyDescent="0.25">
      <c r="A58" s="5"/>
    </row>
    <row r="59" spans="1:10" s="4" customFormat="1" x14ac:dyDescent="0.25">
      <c r="A59" s="5"/>
      <c r="B59" s="3"/>
      <c r="C59" s="3"/>
      <c r="D59" s="3"/>
      <c r="E59" s="3"/>
      <c r="F59" s="3"/>
      <c r="G59" s="3"/>
    </row>
    <row r="60" spans="1:10" s="4" customFormat="1" x14ac:dyDescent="0.25">
      <c r="A60" s="5"/>
      <c r="B60" s="3"/>
      <c r="C60" s="3"/>
      <c r="D60" s="3"/>
      <c r="E60" s="3"/>
      <c r="F60" s="3"/>
      <c r="G60" s="3"/>
      <c r="I60" s="17"/>
      <c r="J60" s="11"/>
    </row>
    <row r="61" spans="1:10" s="4" customFormat="1" x14ac:dyDescent="0.25">
      <c r="A61" s="5"/>
      <c r="B61" s="3"/>
      <c r="C61" s="3"/>
      <c r="D61" s="3"/>
      <c r="E61" s="3"/>
      <c r="F61" s="3"/>
      <c r="G61" s="3"/>
      <c r="I61" s="17"/>
      <c r="J61" s="11"/>
    </row>
    <row r="62" spans="1:10" s="4" customFormat="1" x14ac:dyDescent="0.25">
      <c r="A62" s="5"/>
      <c r="B62" s="3"/>
      <c r="C62" s="3"/>
      <c r="D62" s="3"/>
      <c r="E62" s="3"/>
      <c r="F62" s="3"/>
      <c r="G62" s="3"/>
      <c r="I62" s="17"/>
      <c r="J62" s="11"/>
    </row>
    <row r="63" spans="1:10" s="4" customFormat="1" x14ac:dyDescent="0.25">
      <c r="A63" s="5"/>
      <c r="B63" s="3"/>
      <c r="C63" s="3"/>
      <c r="D63" s="3"/>
      <c r="E63" s="3"/>
      <c r="F63" s="3"/>
      <c r="G63" s="3"/>
    </row>
    <row r="64" spans="1:10" s="4" customFormat="1" x14ac:dyDescent="0.25">
      <c r="A64" s="5"/>
      <c r="B64" s="3"/>
      <c r="C64" s="3"/>
      <c r="D64" s="3"/>
      <c r="E64" s="3"/>
      <c r="F64" s="3"/>
      <c r="G64" s="3"/>
    </row>
    <row r="65" spans="1:7" s="4" customFormat="1" x14ac:dyDescent="0.25">
      <c r="A65" s="5"/>
      <c r="B65" s="3"/>
      <c r="C65" s="3"/>
      <c r="D65" s="3"/>
      <c r="E65" s="3"/>
      <c r="F65" s="3"/>
      <c r="G65" s="3"/>
    </row>
    <row r="66" spans="1:7" s="4" customFormat="1" x14ac:dyDescent="0.25">
      <c r="A66" s="5"/>
      <c r="B66" s="3"/>
      <c r="C66" s="3"/>
      <c r="D66" s="3"/>
      <c r="E66" s="3"/>
      <c r="F66" s="3"/>
      <c r="G66" s="3"/>
    </row>
    <row r="67" spans="1:7" s="4" customFormat="1" x14ac:dyDescent="0.25">
      <c r="A67" s="5"/>
      <c r="B67" s="3"/>
      <c r="C67" s="3"/>
      <c r="D67" s="3"/>
      <c r="E67" s="3"/>
      <c r="F67" s="3"/>
      <c r="G67" s="3"/>
    </row>
    <row r="68" spans="1:7" s="4" customFormat="1" x14ac:dyDescent="0.25">
      <c r="A68" s="5"/>
      <c r="B68" s="3"/>
      <c r="C68" s="3"/>
      <c r="D68" s="3"/>
      <c r="E68" s="3"/>
      <c r="F68" s="3"/>
      <c r="G68" s="3"/>
    </row>
    <row r="69" spans="1:7" s="4" customFormat="1" x14ac:dyDescent="0.25">
      <c r="A69" s="5"/>
      <c r="B69" s="3"/>
      <c r="C69" s="3"/>
      <c r="D69" s="3"/>
      <c r="E69" s="3"/>
      <c r="F69" s="3"/>
      <c r="G69" s="3"/>
    </row>
    <row r="70" spans="1:7" s="4" customFormat="1" x14ac:dyDescent="0.25">
      <c r="A70" s="5"/>
      <c r="B70" s="3"/>
      <c r="C70" s="3"/>
      <c r="D70" s="3"/>
      <c r="E70" s="3"/>
      <c r="F70" s="3"/>
      <c r="G70" s="3"/>
    </row>
    <row r="71" spans="1:7" s="4" customFormat="1" x14ac:dyDescent="0.25">
      <c r="A71" s="5"/>
      <c r="B71" s="3"/>
      <c r="C71" s="3"/>
      <c r="D71" s="3"/>
      <c r="E71" s="3"/>
      <c r="F71" s="3"/>
      <c r="G71" s="3"/>
    </row>
    <row r="72" spans="1:7" s="4" customFormat="1" x14ac:dyDescent="0.25">
      <c r="A72" s="3"/>
      <c r="B72" s="3"/>
      <c r="C72" s="3"/>
      <c r="D72" s="3"/>
      <c r="E72" s="3"/>
      <c r="F72" s="3"/>
      <c r="G72" s="3"/>
    </row>
    <row r="73" spans="1:7" s="4" customFormat="1" x14ac:dyDescent="0.25">
      <c r="A73" s="3"/>
      <c r="B73" s="3"/>
      <c r="C73" s="3"/>
      <c r="D73" s="3"/>
      <c r="E73" s="3"/>
      <c r="F73" s="3"/>
      <c r="G73" s="3"/>
    </row>
    <row r="74" spans="1:7" s="4" customFormat="1" x14ac:dyDescent="0.25">
      <c r="A74" s="3"/>
      <c r="B74" s="3"/>
      <c r="C74" s="3"/>
      <c r="D74" s="3"/>
      <c r="E74" s="3"/>
      <c r="F74" s="3"/>
      <c r="G74" s="3"/>
    </row>
    <row r="75" spans="1:7" s="4" customFormat="1" x14ac:dyDescent="0.25">
      <c r="A75" s="3"/>
      <c r="B75" s="3"/>
      <c r="C75" s="3"/>
      <c r="D75" s="3"/>
      <c r="E75" s="3"/>
      <c r="F75" s="3"/>
      <c r="G75" s="3"/>
    </row>
    <row r="76" spans="1:7" s="4" customFormat="1" x14ac:dyDescent="0.25">
      <c r="A76" s="3"/>
      <c r="B76" s="3"/>
      <c r="C76" s="3"/>
      <c r="D76" s="3"/>
      <c r="E76" s="3"/>
      <c r="F76" s="3"/>
      <c r="G76" s="3"/>
    </row>
    <row r="77" spans="1:7" s="4" customFormat="1" x14ac:dyDescent="0.25">
      <c r="A77" s="3"/>
      <c r="B77" s="3"/>
      <c r="C77" s="3"/>
      <c r="D77" s="3"/>
      <c r="E77" s="3"/>
      <c r="F77" s="3"/>
      <c r="G77" s="3"/>
    </row>
    <row r="78" spans="1:7" s="4" customFormat="1" x14ac:dyDescent="0.25">
      <c r="A78" s="3"/>
      <c r="B78" s="3"/>
      <c r="C78" s="3"/>
      <c r="D78" s="3"/>
      <c r="E78" s="3"/>
      <c r="F78" s="3"/>
      <c r="G78" s="3"/>
    </row>
    <row r="79" spans="1:7" s="4" customFormat="1" x14ac:dyDescent="0.25">
      <c r="A79" s="3"/>
      <c r="B79" s="3"/>
      <c r="C79" s="3"/>
      <c r="D79" s="3"/>
      <c r="E79" s="3"/>
      <c r="F79" s="3"/>
      <c r="G79" s="3"/>
    </row>
    <row r="80" spans="1:7" s="4" customFormat="1" x14ac:dyDescent="0.25">
      <c r="A80" s="3"/>
      <c r="B80" s="3"/>
      <c r="C80" s="3"/>
      <c r="D80" s="3"/>
      <c r="E80" s="3"/>
      <c r="F80" s="3"/>
      <c r="G80" s="3"/>
    </row>
    <row r="81" spans="1:7" s="4" customFormat="1" x14ac:dyDescent="0.25">
      <c r="A81" s="3"/>
      <c r="B81" s="3"/>
      <c r="C81" s="3"/>
      <c r="D81" s="3"/>
      <c r="E81" s="3"/>
      <c r="F81" s="3"/>
      <c r="G81" s="3"/>
    </row>
    <row r="82" spans="1:7" s="4" customFormat="1" x14ac:dyDescent="0.25">
      <c r="A82" s="3"/>
      <c r="B82" s="3"/>
      <c r="C82" s="3"/>
      <c r="D82" s="3"/>
      <c r="E82" s="3"/>
      <c r="F82" s="3"/>
      <c r="G82" s="3"/>
    </row>
    <row r="83" spans="1:7" s="4" customFormat="1" x14ac:dyDescent="0.25">
      <c r="A83" s="3"/>
      <c r="B83" s="3"/>
      <c r="C83" s="3"/>
      <c r="D83" s="3"/>
      <c r="E83" s="3"/>
      <c r="F83" s="3"/>
      <c r="G83" s="3"/>
    </row>
    <row r="84" spans="1:7" s="4" customFormat="1" x14ac:dyDescent="0.25">
      <c r="A84" s="3"/>
      <c r="B84" s="3"/>
      <c r="C84" s="3"/>
      <c r="D84" s="3"/>
      <c r="E84" s="3"/>
      <c r="F84" s="3"/>
      <c r="G84" s="3"/>
    </row>
    <row r="85" spans="1:7" s="4" customFormat="1" x14ac:dyDescent="0.25">
      <c r="A85" s="3"/>
      <c r="B85" s="3"/>
      <c r="C85" s="3"/>
      <c r="D85" s="3"/>
      <c r="E85" s="3"/>
      <c r="F85" s="3"/>
      <c r="G85" s="3"/>
    </row>
    <row r="86" spans="1:7" s="4" customFormat="1" x14ac:dyDescent="0.25">
      <c r="A86" s="3"/>
      <c r="B86" s="3"/>
      <c r="C86" s="3"/>
      <c r="D86" s="3"/>
      <c r="E86" s="3"/>
      <c r="F86" s="3"/>
      <c r="G86" s="3"/>
    </row>
    <row r="87" spans="1:7" s="4" customFormat="1" x14ac:dyDescent="0.25">
      <c r="A87" s="3"/>
      <c r="B87" s="3"/>
      <c r="C87" s="3"/>
      <c r="D87" s="3"/>
      <c r="E87" s="3"/>
      <c r="F87" s="3"/>
      <c r="G87" s="3"/>
    </row>
    <row r="88" spans="1:7" s="4" customFormat="1" x14ac:dyDescent="0.25">
      <c r="A88" s="3"/>
      <c r="B88" s="3"/>
      <c r="C88" s="3"/>
      <c r="D88" s="3"/>
      <c r="E88" s="3"/>
      <c r="F88" s="3"/>
      <c r="G88" s="3"/>
    </row>
  </sheetData>
  <pageMargins left="0.7" right="0.7" top="0.75" bottom="0.75" header="0.3" footer="0.3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Attachment1</vt:lpstr>
      <vt:lpstr>Attachment2</vt:lpstr>
      <vt:lpstr>Attachment3</vt:lpstr>
      <vt:lpstr>Attachment4</vt:lpstr>
      <vt:lpstr>Attachment5</vt:lpstr>
      <vt:lpstr>Attachment6</vt:lpstr>
      <vt:lpstr>Attachment7</vt:lpstr>
      <vt:lpstr>Attachment8</vt:lpstr>
      <vt:lpstr>Attachment9</vt:lpstr>
      <vt:lpstr>Attachment10</vt:lpstr>
      <vt:lpstr>Attachment11</vt:lpstr>
      <vt:lpstr>Attachment1!Print_Area</vt:lpstr>
      <vt:lpstr>Attachment10!Print_Area</vt:lpstr>
      <vt:lpstr>Attachment11!Print_Area</vt:lpstr>
      <vt:lpstr>Attachment2!Print_Area</vt:lpstr>
      <vt:lpstr>Attachment3!Print_Area</vt:lpstr>
      <vt:lpstr>Attachment4!Print_Area</vt:lpstr>
      <vt:lpstr>Attachment5!Print_Area</vt:lpstr>
      <vt:lpstr>Attachment6!Print_Area</vt:lpstr>
      <vt:lpstr>Attachment7!Print_Area</vt:lpstr>
      <vt:lpstr>Attachment8!Print_Area</vt:lpstr>
      <vt:lpstr>Attachment9!Print_Area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T Lysiak</dc:creator>
  <cp:lastModifiedBy>Hello from Brian Lysiak (200-2666)</cp:lastModifiedBy>
  <cp:lastPrinted>2017-12-20T14:00:42Z</cp:lastPrinted>
  <dcterms:created xsi:type="dcterms:W3CDTF">2017-12-16T18:02:28Z</dcterms:created>
  <dcterms:modified xsi:type="dcterms:W3CDTF">2017-12-20T14:01:23Z</dcterms:modified>
</cp:coreProperties>
</file>