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<sst xmlns="http://schemas.openxmlformats.org/spreadsheetml/2006/main" count="18" uniqueCount="18">
  <si>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Domestic Production Gross Receipts</t>
  </si>
  <si>
    <t>Allocable Cost of Goods Sold</t>
  </si>
  <si>
    <t>Directly Allocable Deductions, Expenses, or Losses</t>
  </si>
  <si>
    <t>Indirectly Allocable Deductions, Expenses, or Losses</t>
  </si>
  <si>
    <t>Add lines 2 Through 4</t>
  </si>
  <si>
    <t>Domestic Production Activities Deduction</t>
  </si>
  <si>
    <t xml:space="preserve">Kentucky Power </t>
  </si>
  <si>
    <t>Form W-2 Wages</t>
  </si>
  <si>
    <t>Domestic Production Activities %</t>
  </si>
  <si>
    <t>Preliminary Domestic Production Activities Deduction</t>
  </si>
  <si>
    <t>Federal Taxable Income Limitation - Form 1040 - Line 30</t>
  </si>
  <si>
    <t>Enter Smaller of line 6 or Line 7</t>
  </si>
  <si>
    <t>Qualified Production Activities Income (Loss)</t>
  </si>
  <si>
    <t>Form W-2 Wage Limitation</t>
  </si>
  <si>
    <t>Wage Limitation Percentage</t>
  </si>
  <si>
    <t>Enter the Smaller of Line 10 or Line 13</t>
  </si>
  <si>
    <r>
      <t xml:space="preserve">Stand-Alone </t>
    </r>
    <r>
      <rPr>
        <b/>
        <sz val="12"/>
        <rFont val="Arial"/>
        <family val="2"/>
      </rPr>
      <t>§</t>
    </r>
    <r>
      <rPr>
        <b/>
        <sz val="12"/>
        <rFont val="Arial"/>
        <family val="2"/>
      </rPr>
      <t>199 Deduction</t>
    </r>
  </si>
  <si>
    <t>Exhibit MAP-R1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</si>
</sst>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_(* #,##0.000000000_);_(* \(#,##0.000000000\);_(* &quot;-&quot;??_);_(@_)"/>
    <numFmt numFmtId="173" formatCode="_(* #,##0.0000000000_);_(* \(#,##0.0000000000\);_(* &quot;-&quot;??_);_(@_)"/>
    <numFmt numFmtId="174" formatCode="0.0"/>
    <numFmt numFmtId="175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0" fillId="0" borderId="10" xfId="42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0" borderId="11" xfId="42" applyNumberFormat="1" applyFont="1" applyBorder="1" applyAlignment="1">
      <alignment horizontal="center"/>
    </xf>
    <xf numFmtId="10" fontId="0" fillId="0" borderId="12" xfId="57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168" fontId="0" fillId="0" borderId="0" xfId="42" applyNumberFormat="1" applyFont="1" applyBorder="1" applyAlignment="1">
      <alignment horizontal="left" indent="1"/>
    </xf>
    <xf numFmtId="0" fontId="0" fillId="0" borderId="0" xfId="0" applyFont="1" applyAlignment="1">
      <alignment horizontal="center"/>
    </xf>
    <xf numFmtId="43" fontId="2" fillId="0" borderId="0" xfId="42" applyFont="1" applyAlignment="1">
      <alignment/>
    </xf>
    <xf numFmtId="168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68" fontId="0" fillId="0" borderId="0" xfId="42" applyNumberFormat="1" applyFont="1" applyFill="1" applyAlignment="1">
      <alignment/>
    </xf>
    <xf numFmtId="168" fontId="0" fillId="0" borderId="10" xfId="42" applyNumberFormat="1" applyFont="1" applyFill="1" applyBorder="1" applyAlignment="1">
      <alignment/>
    </xf>
    <xf numFmtId="168" fontId="0" fillId="0" borderId="13" xfId="42" applyNumberFormat="1" applyFont="1" applyFill="1" applyBorder="1" applyAlignment="1">
      <alignment/>
    </xf>
    <xf numFmtId="168" fontId="0" fillId="0" borderId="13" xfId="42" applyNumberFormat="1" applyFont="1" applyFill="1" applyBorder="1" applyAlignment="1">
      <alignment/>
    </xf>
    <xf numFmtId="10" fontId="0" fillId="0" borderId="12" xfId="57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PageLayoutView="0" workbookViewId="0" topLeftCell="C1">
      <selection activeCell="Y3" sqref="Y3"/>
    </sheetView>
  </sheetViews>
  <sheetFormatPr defaultColWidth="9.140625" defaultRowHeight="12.75"/>
  <cols>
    <col min="1" max="1" width="5.7109375" style="0" customWidth="1"/>
    <col min="2" max="2" width="45.7109375" style="0" customWidth="1"/>
    <col min="3" max="6" width="1.7109375" style="0" customWidth="1"/>
    <col min="7" max="7" width="13.7109375" style="1" customWidth="1"/>
    <col min="8" max="8" width="0.85546875" style="0" customWidth="1"/>
    <col min="9" max="9" width="13.7109375" style="1" customWidth="1"/>
    <col min="10" max="10" width="0.85546875" style="0" customWidth="1"/>
    <col min="11" max="11" width="13.7109375" style="1" customWidth="1"/>
    <col min="12" max="12" width="0.85546875" style="0" customWidth="1"/>
    <col min="13" max="13" width="13.7109375" style="1" customWidth="1"/>
    <col min="14" max="14" width="0.85546875" style="0" customWidth="1"/>
    <col min="15" max="15" width="13.7109375" style="1" customWidth="1"/>
    <col min="16" max="16" width="0.85546875" style="0" customWidth="1"/>
    <col min="17" max="17" width="13.7109375" style="1" customWidth="1"/>
    <col min="18" max="18" width="0.85546875" style="0" customWidth="1"/>
    <col min="19" max="19" width="13.7109375" style="1" customWidth="1"/>
    <col min="20" max="20" width="0.85546875" style="0" customWidth="1"/>
    <col min="21" max="21" width="13.7109375" style="1" customWidth="1"/>
    <col min="22" max="22" width="0.85546875" style="0" customWidth="1"/>
    <col min="23" max="23" width="13.7109375" style="0" customWidth="1"/>
    <col min="24" max="24" width="0.85546875" style="0" customWidth="1"/>
    <col min="25" max="25" width="13.7109375" style="0" customWidth="1"/>
    <col min="26" max="26" width="0.85546875" style="0" customWidth="1"/>
    <col min="27" max="27" width="13.7109375" style="0" customWidth="1"/>
    <col min="28" max="28" width="0.85546875" style="0" customWidth="1"/>
    <col min="29" max="29" width="14.28125" style="0" customWidth="1"/>
  </cols>
  <sheetData>
    <row r="1" spans="1:29" ht="15.75">
      <c r="A1" s="25" t="s">
        <v>6</v>
      </c>
      <c r="B1" s="25"/>
      <c r="C1" s="25"/>
      <c r="D1" s="25"/>
      <c r="E1" s="25"/>
      <c r="F1" s="25"/>
      <c r="U1" s="16"/>
      <c r="AA1" s="16"/>
      <c r="AC1" s="16" t="s">
        <v>17</v>
      </c>
    </row>
    <row r="2" spans="1:6" ht="15.75">
      <c r="A2" s="25" t="s">
        <v>16</v>
      </c>
      <c r="B2" s="25"/>
      <c r="C2" s="25"/>
      <c r="D2" s="25"/>
      <c r="E2" s="25"/>
      <c r="F2" s="25"/>
    </row>
    <row r="3" spans="1:2" ht="15.75">
      <c r="A3" s="8"/>
      <c r="B3" s="9"/>
    </row>
    <row r="4" ht="15.75">
      <c r="A4" s="8"/>
    </row>
    <row r="5" ht="15.75">
      <c r="A5" s="8"/>
    </row>
    <row r="7" spans="7:29" ht="13.5" thickBot="1">
      <c r="G7" s="10">
        <v>2005</v>
      </c>
      <c r="H7" s="7"/>
      <c r="I7" s="10">
        <v>2006</v>
      </c>
      <c r="J7" s="7"/>
      <c r="K7" s="10">
        <v>2007</v>
      </c>
      <c r="L7" s="7"/>
      <c r="M7" s="10">
        <v>2008</v>
      </c>
      <c r="O7" s="10">
        <v>2009</v>
      </c>
      <c r="P7" s="7"/>
      <c r="Q7" s="10">
        <v>2010</v>
      </c>
      <c r="R7" s="7"/>
      <c r="S7" s="10">
        <v>2011</v>
      </c>
      <c r="T7" s="7"/>
      <c r="U7" s="10">
        <v>2012</v>
      </c>
      <c r="W7" s="10">
        <v>2013</v>
      </c>
      <c r="Y7" s="10">
        <v>2014</v>
      </c>
      <c r="AA7" s="10">
        <v>2015</v>
      </c>
      <c r="AC7" s="10">
        <v>2016</v>
      </c>
    </row>
    <row r="8" spans="23:29" ht="12.75">
      <c r="W8" s="1"/>
      <c r="Y8" s="1"/>
      <c r="AA8" s="1"/>
      <c r="AC8" s="1"/>
    </row>
    <row r="9" spans="1:29" ht="12.75">
      <c r="A9" s="5">
        <v>1</v>
      </c>
      <c r="B9" t="s">
        <v>0</v>
      </c>
      <c r="G9" s="2">
        <v>852995718</v>
      </c>
      <c r="H9" s="4"/>
      <c r="I9" s="2">
        <v>740947246</v>
      </c>
      <c r="J9" s="4"/>
      <c r="K9" s="2">
        <v>616038125</v>
      </c>
      <c r="L9" s="4"/>
      <c r="M9" s="2">
        <v>688653583</v>
      </c>
      <c r="O9" s="2">
        <v>484208134</v>
      </c>
      <c r="P9" s="4"/>
      <c r="Q9" s="2">
        <v>556866990</v>
      </c>
      <c r="R9" s="4"/>
      <c r="S9" s="2">
        <v>556188427</v>
      </c>
      <c r="T9" s="4"/>
      <c r="U9" s="2">
        <v>458864027</v>
      </c>
      <c r="W9" s="2">
        <v>500669202</v>
      </c>
      <c r="Y9" s="17">
        <v>669883760</v>
      </c>
      <c r="Z9" s="18"/>
      <c r="AA9" s="17">
        <v>397598240</v>
      </c>
      <c r="AB9" s="18"/>
      <c r="AC9" s="17">
        <v>379281737</v>
      </c>
    </row>
    <row r="10" spans="1:29" ht="12.75">
      <c r="A10" s="5"/>
      <c r="G10" s="2"/>
      <c r="H10" s="4"/>
      <c r="I10" s="2"/>
      <c r="J10" s="4"/>
      <c r="K10" s="2"/>
      <c r="L10" s="4"/>
      <c r="M10" s="2"/>
      <c r="O10" s="2"/>
      <c r="P10" s="4"/>
      <c r="Q10" s="2"/>
      <c r="R10" s="4"/>
      <c r="S10" s="2"/>
      <c r="T10" s="4"/>
      <c r="U10" s="2"/>
      <c r="W10" s="2"/>
      <c r="Y10" s="19"/>
      <c r="Z10" s="18"/>
      <c r="AA10" s="19"/>
      <c r="AB10" s="18"/>
      <c r="AC10" s="19"/>
    </row>
    <row r="11" spans="1:29" ht="12.75">
      <c r="A11" s="5"/>
      <c r="G11" s="2"/>
      <c r="H11" s="4"/>
      <c r="I11" s="2"/>
      <c r="J11" s="4"/>
      <c r="K11" s="2"/>
      <c r="L11" s="4"/>
      <c r="M11" s="2"/>
      <c r="O11" s="2"/>
      <c r="P11" s="4"/>
      <c r="Q11" s="2"/>
      <c r="R11" s="4"/>
      <c r="S11" s="2"/>
      <c r="T11" s="4"/>
      <c r="U11" s="2"/>
      <c r="W11" s="2"/>
      <c r="Y11" s="19"/>
      <c r="Z11" s="18"/>
      <c r="AA11" s="19"/>
      <c r="AB11" s="18"/>
      <c r="AC11" s="19"/>
    </row>
    <row r="12" spans="1:29" ht="12.75">
      <c r="A12" s="5">
        <v>2</v>
      </c>
      <c r="B12" t="s">
        <v>1</v>
      </c>
      <c r="G12" s="2">
        <v>818622334</v>
      </c>
      <c r="H12" s="4"/>
      <c r="I12" s="2">
        <v>672394297</v>
      </c>
      <c r="J12" s="4"/>
      <c r="K12" s="2">
        <v>508176022</v>
      </c>
      <c r="L12" s="4"/>
      <c r="M12" s="2">
        <v>683279907</v>
      </c>
      <c r="O12" s="2">
        <v>521833674</v>
      </c>
      <c r="P12" s="4"/>
      <c r="Q12" s="2">
        <v>531997257</v>
      </c>
      <c r="R12" s="4"/>
      <c r="S12" s="2">
        <v>534169872</v>
      </c>
      <c r="T12" s="4"/>
      <c r="U12" s="2">
        <v>435216736</v>
      </c>
      <c r="W12" s="2">
        <v>488061007</v>
      </c>
      <c r="Y12" s="17">
        <v>650608730</v>
      </c>
      <c r="Z12" s="18"/>
      <c r="AA12" s="17">
        <v>474445182</v>
      </c>
      <c r="AB12" s="18"/>
      <c r="AC12" s="17">
        <v>389073888</v>
      </c>
    </row>
    <row r="13" spans="1:29" ht="12.75">
      <c r="A13" s="5">
        <v>3</v>
      </c>
      <c r="B13" t="s">
        <v>2</v>
      </c>
      <c r="G13" s="2">
        <v>41643928</v>
      </c>
      <c r="H13" s="4"/>
      <c r="I13" s="2">
        <v>52424256</v>
      </c>
      <c r="J13" s="4"/>
      <c r="K13" s="2">
        <v>100567894</v>
      </c>
      <c r="L13" s="4"/>
      <c r="M13" s="2">
        <v>8830760</v>
      </c>
      <c r="O13" s="2">
        <v>6195533</v>
      </c>
      <c r="P13" s="4"/>
      <c r="Q13" s="2">
        <v>12381964</v>
      </c>
      <c r="R13" s="4"/>
      <c r="S13" s="2">
        <v>13758302</v>
      </c>
      <c r="T13" s="4"/>
      <c r="U13" s="2">
        <v>12466302</v>
      </c>
      <c r="W13" s="2">
        <v>13610845</v>
      </c>
      <c r="Y13" s="17">
        <v>15496334</v>
      </c>
      <c r="Z13" s="18"/>
      <c r="AA13" s="17">
        <v>50395042</v>
      </c>
      <c r="AB13" s="18"/>
      <c r="AC13" s="17">
        <v>22609902</v>
      </c>
    </row>
    <row r="14" spans="1:29" ht="12.75">
      <c r="A14" s="5">
        <v>4</v>
      </c>
      <c r="B14" t="s">
        <v>3</v>
      </c>
      <c r="G14" s="3">
        <v>9797178</v>
      </c>
      <c r="H14" s="4"/>
      <c r="I14" s="2">
        <v>9242596</v>
      </c>
      <c r="J14" s="4"/>
      <c r="K14" s="2">
        <v>9620284</v>
      </c>
      <c r="L14" s="4"/>
      <c r="M14" s="2">
        <v>10124326</v>
      </c>
      <c r="O14" s="3">
        <v>9868191</v>
      </c>
      <c r="P14" s="4"/>
      <c r="Q14" s="2">
        <v>8811852</v>
      </c>
      <c r="R14" s="4"/>
      <c r="S14" s="2">
        <v>7784907</v>
      </c>
      <c r="T14" s="4"/>
      <c r="U14" s="2">
        <v>7707973</v>
      </c>
      <c r="W14" s="2">
        <v>6654824</v>
      </c>
      <c r="Y14" s="17">
        <v>12443037</v>
      </c>
      <c r="Z14" s="18"/>
      <c r="AA14" s="17">
        <v>18334361</v>
      </c>
      <c r="AB14" s="18"/>
      <c r="AC14" s="17">
        <v>13696644</v>
      </c>
    </row>
    <row r="15" spans="1:29" ht="12.75">
      <c r="A15" s="5"/>
      <c r="G15" s="3"/>
      <c r="H15" s="4"/>
      <c r="I15" s="2"/>
      <c r="J15" s="4"/>
      <c r="K15" s="2"/>
      <c r="L15" s="4"/>
      <c r="M15" s="2"/>
      <c r="O15" s="3"/>
      <c r="P15" s="4"/>
      <c r="Q15" s="2"/>
      <c r="R15" s="4"/>
      <c r="S15" s="2"/>
      <c r="T15" s="4"/>
      <c r="U15" s="2"/>
      <c r="W15" s="2"/>
      <c r="Y15" s="19"/>
      <c r="Z15" s="18"/>
      <c r="AA15" s="19"/>
      <c r="AB15" s="18"/>
      <c r="AC15" s="19"/>
    </row>
    <row r="16" spans="1:29" ht="12.75">
      <c r="A16" s="5">
        <v>5</v>
      </c>
      <c r="B16" t="s">
        <v>4</v>
      </c>
      <c r="G16" s="6">
        <f>SUM(G12:G14)</f>
        <v>870063440</v>
      </c>
      <c r="H16" s="4"/>
      <c r="I16" s="6">
        <f>SUM(I12:I14)</f>
        <v>734061149</v>
      </c>
      <c r="J16" s="4"/>
      <c r="K16" s="6">
        <f>SUM(K12:K14)</f>
        <v>618364200</v>
      </c>
      <c r="L16" s="4"/>
      <c r="M16" s="6">
        <f>SUM(M12:M14)</f>
        <v>702234993</v>
      </c>
      <c r="O16" s="6">
        <f>SUM(O12:O14)</f>
        <v>537897398</v>
      </c>
      <c r="P16" s="4"/>
      <c r="Q16" s="6">
        <f>SUM(Q12:Q14)</f>
        <v>553191073</v>
      </c>
      <c r="R16" s="4"/>
      <c r="S16" s="6">
        <f>SUM(S12:S14)</f>
        <v>555713081</v>
      </c>
      <c r="T16" s="4"/>
      <c r="U16" s="6">
        <f>SUM(U12:U14)</f>
        <v>455391011</v>
      </c>
      <c r="W16" s="6">
        <f>SUM(W12:W14)</f>
        <v>508326676</v>
      </c>
      <c r="Y16" s="20">
        <f>SUM(Y12:Y14)</f>
        <v>678548101</v>
      </c>
      <c r="Z16" s="18"/>
      <c r="AA16" s="20">
        <f>SUM(AA12:AA14)</f>
        <v>543174585</v>
      </c>
      <c r="AB16" s="18"/>
      <c r="AC16" s="20">
        <f>SUM(AC12:AC14)</f>
        <v>425380434</v>
      </c>
    </row>
    <row r="17" spans="1:29" ht="12.75">
      <c r="A17" s="5"/>
      <c r="G17" s="2"/>
      <c r="H17" s="4"/>
      <c r="I17" s="2"/>
      <c r="J17" s="4"/>
      <c r="K17" s="2"/>
      <c r="L17" s="4"/>
      <c r="M17" s="2"/>
      <c r="O17" s="2"/>
      <c r="P17" s="4"/>
      <c r="Q17" s="2"/>
      <c r="R17" s="4"/>
      <c r="S17" s="2"/>
      <c r="T17" s="4"/>
      <c r="U17" s="2"/>
      <c r="W17" s="2"/>
      <c r="Y17" s="19"/>
      <c r="Z17" s="18"/>
      <c r="AA17" s="19"/>
      <c r="AB17" s="18"/>
      <c r="AC17" s="19"/>
    </row>
    <row r="18" spans="1:29" ht="12.75">
      <c r="A18" s="5"/>
      <c r="G18" s="2"/>
      <c r="H18" s="4"/>
      <c r="I18" s="2"/>
      <c r="J18" s="4"/>
      <c r="K18" s="2"/>
      <c r="L18" s="4"/>
      <c r="M18" s="2"/>
      <c r="O18" s="2"/>
      <c r="P18" s="4"/>
      <c r="Q18" s="2"/>
      <c r="R18" s="4"/>
      <c r="S18" s="2"/>
      <c r="T18" s="4"/>
      <c r="U18" s="2"/>
      <c r="W18" s="2"/>
      <c r="Y18" s="19"/>
      <c r="Z18" s="18"/>
      <c r="AA18" s="19"/>
      <c r="AB18" s="18"/>
      <c r="AC18" s="19"/>
    </row>
    <row r="19" spans="1:29" ht="13.5" thickBot="1">
      <c r="A19" s="5">
        <v>6</v>
      </c>
      <c r="B19" t="s">
        <v>12</v>
      </c>
      <c r="G19" s="12">
        <f>G9-G16</f>
        <v>-17067722</v>
      </c>
      <c r="H19" s="4"/>
      <c r="I19" s="12">
        <v>6886097</v>
      </c>
      <c r="J19" s="4"/>
      <c r="K19" s="12">
        <v>-2326075</v>
      </c>
      <c r="L19" s="4"/>
      <c r="M19" s="12">
        <v>-13581410</v>
      </c>
      <c r="O19" s="12">
        <f>O9-O16</f>
        <v>-53689264</v>
      </c>
      <c r="P19" s="4"/>
      <c r="Q19" s="12">
        <f>Q9-Q16</f>
        <v>3675917</v>
      </c>
      <c r="R19" s="4"/>
      <c r="S19" s="12">
        <f>S9-S16</f>
        <v>475346</v>
      </c>
      <c r="T19" s="4"/>
      <c r="U19" s="12">
        <f>U9-U16</f>
        <v>3473016</v>
      </c>
      <c r="W19" s="12">
        <f>W9-W16</f>
        <v>-7657474</v>
      </c>
      <c r="Y19" s="21">
        <f>Y9-Y16</f>
        <v>-8664341</v>
      </c>
      <c r="Z19" s="18"/>
      <c r="AA19" s="21">
        <f>AA9-AA16</f>
        <v>-145576345</v>
      </c>
      <c r="AB19" s="18"/>
      <c r="AC19" s="21">
        <f>AC9-AC16</f>
        <v>-46098697</v>
      </c>
    </row>
    <row r="20" spans="1:29" ht="13.5" thickTop="1">
      <c r="A20" s="5"/>
      <c r="G20" s="2"/>
      <c r="H20" s="4"/>
      <c r="I20" s="2"/>
      <c r="J20" s="4"/>
      <c r="K20" s="2"/>
      <c r="L20" s="4"/>
      <c r="M20" s="2"/>
      <c r="O20" s="2"/>
      <c r="P20" s="4"/>
      <c r="Q20" s="2"/>
      <c r="R20" s="4"/>
      <c r="S20" s="2"/>
      <c r="T20" s="4"/>
      <c r="U20" s="2"/>
      <c r="W20" s="2"/>
      <c r="Y20" s="19"/>
      <c r="Z20" s="18"/>
      <c r="AA20" s="19"/>
      <c r="AB20" s="18"/>
      <c r="AC20" s="19"/>
    </row>
    <row r="21" spans="1:29" ht="12.75">
      <c r="A21" s="5"/>
      <c r="G21" s="2"/>
      <c r="H21" s="4"/>
      <c r="I21" s="2"/>
      <c r="J21" s="4"/>
      <c r="K21" s="2"/>
      <c r="L21" s="4"/>
      <c r="M21" s="2"/>
      <c r="O21" s="2"/>
      <c r="P21" s="4"/>
      <c r="Q21" s="2"/>
      <c r="R21" s="4"/>
      <c r="S21" s="2"/>
      <c r="T21" s="4"/>
      <c r="U21" s="2"/>
      <c r="W21" s="2"/>
      <c r="Y21" s="19"/>
      <c r="Z21" s="18"/>
      <c r="AA21" s="19"/>
      <c r="AB21" s="18"/>
      <c r="AC21" s="19"/>
    </row>
    <row r="22" spans="1:29" ht="13.5" thickBot="1">
      <c r="A22" s="5">
        <v>7</v>
      </c>
      <c r="B22" t="s">
        <v>10</v>
      </c>
      <c r="G22" s="12">
        <v>11852070</v>
      </c>
      <c r="H22" s="4"/>
      <c r="I22" s="12">
        <v>34659105</v>
      </c>
      <c r="J22" s="4"/>
      <c r="K22" s="12">
        <v>26773624</v>
      </c>
      <c r="L22" s="4"/>
      <c r="M22" s="12">
        <v>1377727</v>
      </c>
      <c r="O22" s="12">
        <v>-79923011</v>
      </c>
      <c r="P22" s="4"/>
      <c r="Q22" s="12">
        <v>30366964</v>
      </c>
      <c r="R22" s="4"/>
      <c r="S22" s="12">
        <v>29192737</v>
      </c>
      <c r="T22" s="4"/>
      <c r="U22" s="12">
        <v>19277355</v>
      </c>
      <c r="W22" s="12">
        <v>21088012</v>
      </c>
      <c r="Y22" s="22">
        <v>30249143</v>
      </c>
      <c r="Z22" s="18"/>
      <c r="AA22" s="22">
        <v>-138371964</v>
      </c>
      <c r="AB22" s="18"/>
      <c r="AC22" s="22">
        <v>-11839011</v>
      </c>
    </row>
    <row r="23" spans="1:29" ht="13.5" thickTop="1">
      <c r="A23" s="5"/>
      <c r="B23" s="13"/>
      <c r="G23" s="2"/>
      <c r="H23" s="4"/>
      <c r="I23" s="2"/>
      <c r="J23" s="4"/>
      <c r="K23" s="2"/>
      <c r="L23" s="4"/>
      <c r="M23" s="2"/>
      <c r="O23" s="2"/>
      <c r="P23" s="4"/>
      <c r="Q23" s="2"/>
      <c r="R23" s="4"/>
      <c r="S23" s="2"/>
      <c r="T23" s="4"/>
      <c r="U23" s="2"/>
      <c r="W23" s="2"/>
      <c r="Y23" s="19"/>
      <c r="Z23" s="18"/>
      <c r="AA23" s="19"/>
      <c r="AB23" s="18"/>
      <c r="AC23" s="19"/>
    </row>
    <row r="24" spans="1:29" ht="12.75">
      <c r="A24" s="5"/>
      <c r="G24" s="2"/>
      <c r="H24" s="4"/>
      <c r="I24" s="2"/>
      <c r="J24" s="4"/>
      <c r="K24" s="2"/>
      <c r="L24" s="4"/>
      <c r="M24" s="2"/>
      <c r="O24" s="2"/>
      <c r="P24" s="4"/>
      <c r="Q24" s="2"/>
      <c r="R24" s="4"/>
      <c r="S24" s="2"/>
      <c r="T24" s="4"/>
      <c r="U24" s="2"/>
      <c r="W24" s="2"/>
      <c r="Y24" s="19"/>
      <c r="Z24" s="18"/>
      <c r="AA24" s="19"/>
      <c r="AB24" s="18"/>
      <c r="AC24" s="19"/>
    </row>
    <row r="25" spans="1:29" ht="12.75">
      <c r="A25" s="5"/>
      <c r="G25" s="2"/>
      <c r="H25" s="4"/>
      <c r="I25" s="2"/>
      <c r="J25" s="4"/>
      <c r="K25" s="2"/>
      <c r="L25" s="4"/>
      <c r="M25" s="2"/>
      <c r="O25" s="2"/>
      <c r="P25" s="4"/>
      <c r="Q25" s="2"/>
      <c r="R25" s="4"/>
      <c r="S25" s="2"/>
      <c r="T25" s="4"/>
      <c r="U25" s="2"/>
      <c r="W25" s="2"/>
      <c r="Y25" s="19"/>
      <c r="Z25" s="18"/>
      <c r="AA25" s="19"/>
      <c r="AB25" s="18"/>
      <c r="AC25" s="19"/>
    </row>
    <row r="26" spans="1:29" ht="12.75">
      <c r="A26" s="5">
        <v>8</v>
      </c>
      <c r="B26" t="s">
        <v>11</v>
      </c>
      <c r="G26" s="2">
        <f>IF(G19&lt;G22,G19,G22)</f>
        <v>-17067722</v>
      </c>
      <c r="H26" s="4"/>
      <c r="I26" s="2">
        <f>IF(I19&lt;I22,I19,I22)</f>
        <v>6886097</v>
      </c>
      <c r="J26" s="4"/>
      <c r="K26" s="2">
        <f>IF(K19&lt;K22,K19,K22)</f>
        <v>-2326075</v>
      </c>
      <c r="L26" s="4"/>
      <c r="M26" s="2">
        <f>IF(M19&lt;M22,M19,M22)</f>
        <v>-13581410</v>
      </c>
      <c r="O26" s="2">
        <f>IF(O19&lt;O22,O19,O22)</f>
        <v>-79923011</v>
      </c>
      <c r="P26" s="4"/>
      <c r="Q26" s="2">
        <f>IF(Q19&lt;Q22,Q19,Q22)</f>
        <v>3675917</v>
      </c>
      <c r="R26" s="4"/>
      <c r="S26" s="2">
        <f>IF(S19&lt;S22,S19,S22)</f>
        <v>475346</v>
      </c>
      <c r="T26" s="4"/>
      <c r="U26" s="2">
        <f>IF(U19&lt;U22,U19,U22)</f>
        <v>3473016</v>
      </c>
      <c r="W26" s="2">
        <f>IF(W19&lt;W22,W19,W22)</f>
        <v>-7657474</v>
      </c>
      <c r="Y26" s="19">
        <f>IF(Y19&lt;Y22,Y19,Y22)</f>
        <v>-8664341</v>
      </c>
      <c r="Z26" s="18"/>
      <c r="AA26" s="19">
        <f>IF(AA19&lt;AA22,AA19,AA22)</f>
        <v>-145576345</v>
      </c>
      <c r="AB26" s="18"/>
      <c r="AC26" s="19">
        <f>IF(AC19&lt;AC22,AC19,AC22)</f>
        <v>-46098697</v>
      </c>
    </row>
    <row r="27" spans="1:29" ht="12.75">
      <c r="A27" s="5">
        <v>9</v>
      </c>
      <c r="B27" t="s">
        <v>8</v>
      </c>
      <c r="G27" s="11">
        <v>0.03</v>
      </c>
      <c r="H27" s="4"/>
      <c r="I27" s="11">
        <v>0.03</v>
      </c>
      <c r="J27" s="4"/>
      <c r="K27" s="11">
        <v>0.06</v>
      </c>
      <c r="L27" s="4"/>
      <c r="M27" s="11">
        <v>0.06</v>
      </c>
      <c r="O27" s="11">
        <v>0.06</v>
      </c>
      <c r="P27" s="4"/>
      <c r="Q27" s="11">
        <v>0.09</v>
      </c>
      <c r="R27" s="4"/>
      <c r="S27" s="11">
        <v>0.09</v>
      </c>
      <c r="T27" s="4"/>
      <c r="U27" s="11">
        <v>0.09</v>
      </c>
      <c r="W27" s="11">
        <v>0.09</v>
      </c>
      <c r="Y27" s="23">
        <v>0.09</v>
      </c>
      <c r="Z27" s="18"/>
      <c r="AA27" s="23">
        <v>0.09</v>
      </c>
      <c r="AB27" s="18"/>
      <c r="AC27" s="23">
        <v>0.09</v>
      </c>
    </row>
    <row r="28" spans="1:29" ht="12.75">
      <c r="A28" s="5"/>
      <c r="G28" s="2"/>
      <c r="H28" s="4"/>
      <c r="I28" s="2"/>
      <c r="J28" s="4"/>
      <c r="K28" s="2"/>
      <c r="L28" s="4"/>
      <c r="M28" s="2"/>
      <c r="O28" s="2"/>
      <c r="P28" s="4"/>
      <c r="Q28" s="2"/>
      <c r="R28" s="4"/>
      <c r="S28" s="2"/>
      <c r="T28" s="4"/>
      <c r="U28" s="2"/>
      <c r="W28" s="2"/>
      <c r="Y28" s="19"/>
      <c r="Z28" s="18"/>
      <c r="AA28" s="19"/>
      <c r="AB28" s="18"/>
      <c r="AC28" s="19"/>
    </row>
    <row r="29" spans="1:29" ht="13.5" thickBot="1">
      <c r="A29" s="5">
        <v>10</v>
      </c>
      <c r="B29" t="s">
        <v>9</v>
      </c>
      <c r="G29" s="12">
        <f>IF(G26&lt;0,0,ROUND(G26*G27,0))</f>
        <v>0</v>
      </c>
      <c r="H29" s="4"/>
      <c r="I29" s="12">
        <f>IF(I26&lt;0,0,ROUND(I26*I27,0))</f>
        <v>206583</v>
      </c>
      <c r="J29" s="4"/>
      <c r="K29" s="12">
        <f>IF(K26&lt;0,0,ROUND(K26*K27,0))</f>
        <v>0</v>
      </c>
      <c r="L29" s="4"/>
      <c r="M29" s="12">
        <f>IF(M26&lt;0,0,ROUND(M26*M27,0))</f>
        <v>0</v>
      </c>
      <c r="O29" s="12">
        <f>IF(O26&lt;0,0,ROUND(O26*O27,0))</f>
        <v>0</v>
      </c>
      <c r="P29" s="4"/>
      <c r="Q29" s="12">
        <f>IF(Q26&lt;0,0,ROUND(Q26*Q27,0))</f>
        <v>330833</v>
      </c>
      <c r="R29" s="4"/>
      <c r="S29" s="12">
        <f>IF(S26&lt;0,0,ROUND(S26*S27,0))</f>
        <v>42781</v>
      </c>
      <c r="T29" s="4"/>
      <c r="U29" s="12">
        <f>IF(U26&lt;0,0,ROUND(U26*U27,0))</f>
        <v>312571</v>
      </c>
      <c r="W29" s="12">
        <f>IF(W26&lt;0,0,ROUND(W26*W27,0))</f>
        <v>0</v>
      </c>
      <c r="Y29" s="21">
        <f>IF(Y26&lt;0,0,ROUND(Y26*Y27,0))</f>
        <v>0</v>
      </c>
      <c r="Z29" s="18"/>
      <c r="AA29" s="21">
        <f>IF(AA26&lt;0,0,ROUND(AA26*AA27,0))</f>
        <v>0</v>
      </c>
      <c r="AB29" s="18"/>
      <c r="AC29" s="21">
        <f>IF(AC26&lt;0,0,ROUND(AC26*AC27,0))</f>
        <v>0</v>
      </c>
    </row>
    <row r="30" spans="1:29" ht="13.5" thickTop="1">
      <c r="A30" s="5"/>
      <c r="B30" s="15"/>
      <c r="G30" s="2"/>
      <c r="H30" s="4"/>
      <c r="I30" s="2"/>
      <c r="J30" s="4"/>
      <c r="K30" s="2"/>
      <c r="L30" s="4"/>
      <c r="M30" s="2"/>
      <c r="O30" s="2"/>
      <c r="P30" s="4"/>
      <c r="Q30" s="2"/>
      <c r="R30" s="4"/>
      <c r="S30" s="2"/>
      <c r="T30" s="4"/>
      <c r="U30" s="2"/>
      <c r="W30" s="2"/>
      <c r="Y30" s="19"/>
      <c r="Z30" s="18"/>
      <c r="AA30" s="19"/>
      <c r="AB30" s="18"/>
      <c r="AC30" s="19"/>
    </row>
    <row r="31" spans="1:29" ht="12.75">
      <c r="A31" s="5"/>
      <c r="G31" s="2"/>
      <c r="H31" s="4"/>
      <c r="I31" s="2"/>
      <c r="J31" s="4"/>
      <c r="K31" s="2"/>
      <c r="L31" s="4"/>
      <c r="M31" s="2"/>
      <c r="O31" s="2"/>
      <c r="P31" s="4"/>
      <c r="Q31" s="2"/>
      <c r="R31" s="4"/>
      <c r="S31" s="2"/>
      <c r="T31" s="4"/>
      <c r="U31" s="2"/>
      <c r="W31" s="2"/>
      <c r="Y31" s="19"/>
      <c r="Z31" s="18"/>
      <c r="AA31" s="19"/>
      <c r="AB31" s="18"/>
      <c r="AC31" s="19"/>
    </row>
    <row r="32" spans="1:29" ht="12.75">
      <c r="A32" s="5"/>
      <c r="G32" s="2"/>
      <c r="H32" s="4"/>
      <c r="I32" s="2"/>
      <c r="J32" s="4"/>
      <c r="K32" s="2"/>
      <c r="L32" s="4"/>
      <c r="M32" s="2"/>
      <c r="O32" s="2"/>
      <c r="P32" s="4"/>
      <c r="Q32" s="2"/>
      <c r="R32" s="4"/>
      <c r="S32" s="2"/>
      <c r="T32" s="4"/>
      <c r="U32" s="2"/>
      <c r="W32" s="2"/>
      <c r="Y32" s="19"/>
      <c r="Z32" s="18"/>
      <c r="AA32" s="19"/>
      <c r="AB32" s="18"/>
      <c r="AC32" s="19"/>
    </row>
    <row r="33" spans="1:29" ht="12.75">
      <c r="A33" s="5">
        <v>11</v>
      </c>
      <c r="B33" t="s">
        <v>7</v>
      </c>
      <c r="G33" s="3">
        <v>32421805</v>
      </c>
      <c r="H33" s="4"/>
      <c r="I33" s="14">
        <v>2575769</v>
      </c>
      <c r="J33" s="4"/>
      <c r="K33" s="3">
        <v>11561463</v>
      </c>
      <c r="L33" s="4"/>
      <c r="M33" s="3">
        <v>13130297</v>
      </c>
      <c r="O33" s="3">
        <v>12782302</v>
      </c>
      <c r="P33" s="4"/>
      <c r="Q33" s="14">
        <v>13993234</v>
      </c>
      <c r="R33" s="4"/>
      <c r="S33" s="3">
        <v>11985467</v>
      </c>
      <c r="T33" s="4"/>
      <c r="U33" s="3">
        <v>10586304</v>
      </c>
      <c r="W33" s="3">
        <v>9154598</v>
      </c>
      <c r="Y33" s="24">
        <v>35970387</v>
      </c>
      <c r="Z33" s="18"/>
      <c r="AA33" s="24">
        <v>37161700</v>
      </c>
      <c r="AB33" s="18"/>
      <c r="AC33" s="24">
        <v>33313944</v>
      </c>
    </row>
    <row r="34" spans="1:29" ht="12.75">
      <c r="A34" s="5">
        <v>12</v>
      </c>
      <c r="B34" t="s">
        <v>14</v>
      </c>
      <c r="G34" s="11">
        <v>0.5</v>
      </c>
      <c r="H34" s="4"/>
      <c r="I34" s="11">
        <v>0.5</v>
      </c>
      <c r="J34" s="4"/>
      <c r="K34" s="11">
        <v>0.5</v>
      </c>
      <c r="L34" s="4"/>
      <c r="M34" s="11">
        <v>0.5</v>
      </c>
      <c r="O34" s="11">
        <v>0.5</v>
      </c>
      <c r="P34" s="4"/>
      <c r="Q34" s="11">
        <v>0.5</v>
      </c>
      <c r="R34" s="4"/>
      <c r="S34" s="11">
        <v>0.5</v>
      </c>
      <c r="T34" s="4"/>
      <c r="U34" s="11">
        <v>0.5</v>
      </c>
      <c r="W34" s="11">
        <v>0.5</v>
      </c>
      <c r="Y34" s="11">
        <v>0.5</v>
      </c>
      <c r="AA34" s="11">
        <v>0.5</v>
      </c>
      <c r="AC34" s="11">
        <v>0.5</v>
      </c>
    </row>
    <row r="35" spans="1:29" ht="12.75">
      <c r="A35" s="5"/>
      <c r="G35" s="2"/>
      <c r="H35" s="4"/>
      <c r="I35" s="2"/>
      <c r="J35" s="4"/>
      <c r="K35" s="2"/>
      <c r="L35" s="4"/>
      <c r="M35" s="2"/>
      <c r="O35" s="2"/>
      <c r="P35" s="4"/>
      <c r="Q35" s="2"/>
      <c r="R35" s="4"/>
      <c r="S35" s="2"/>
      <c r="T35" s="4"/>
      <c r="U35" s="2"/>
      <c r="W35" s="2"/>
      <c r="Y35" s="2"/>
      <c r="AA35" s="2"/>
      <c r="AC35" s="2"/>
    </row>
    <row r="36" spans="1:29" ht="13.5" thickBot="1">
      <c r="A36" s="5">
        <v>13</v>
      </c>
      <c r="B36" t="s">
        <v>13</v>
      </c>
      <c r="G36" s="12">
        <f>ROUND(G33*G34,0)</f>
        <v>16210903</v>
      </c>
      <c r="H36" s="4"/>
      <c r="I36" s="12">
        <f>ROUND(I33*I34,0)</f>
        <v>1287885</v>
      </c>
      <c r="J36" s="4"/>
      <c r="K36" s="12">
        <f>ROUND(K33*K34,0)</f>
        <v>5780732</v>
      </c>
      <c r="L36" s="4"/>
      <c r="M36" s="12">
        <f>ROUND(M33*M34,0)</f>
        <v>6565149</v>
      </c>
      <c r="O36" s="12">
        <f>ROUND(O33*O34,0)</f>
        <v>6391151</v>
      </c>
      <c r="P36" s="4"/>
      <c r="Q36" s="12">
        <f>ROUND(Q33*Q34,0)</f>
        <v>6996617</v>
      </c>
      <c r="R36" s="4"/>
      <c r="S36" s="12">
        <f>ROUND(S33*S34,0)</f>
        <v>5992734</v>
      </c>
      <c r="T36" s="4"/>
      <c r="U36" s="12">
        <f>ROUND(U33*U34,0)</f>
        <v>5293152</v>
      </c>
      <c r="W36" s="12">
        <f>ROUND(W33*W34,0)</f>
        <v>4577299</v>
      </c>
      <c r="Y36" s="12">
        <f>ROUND(Y33*Y34,0)</f>
        <v>17985194</v>
      </c>
      <c r="AA36" s="12">
        <f>ROUND(AA33*AA34,0)</f>
        <v>18580850</v>
      </c>
      <c r="AC36" s="12">
        <f>ROUND(AC33*AC34,0)</f>
        <v>16656972</v>
      </c>
    </row>
    <row r="37" spans="1:29" ht="13.5" thickTop="1">
      <c r="A37" s="5"/>
      <c r="G37" s="2"/>
      <c r="H37" s="4"/>
      <c r="I37" s="2"/>
      <c r="J37" s="4"/>
      <c r="K37" s="2"/>
      <c r="L37" s="4"/>
      <c r="M37" s="2"/>
      <c r="O37" s="2"/>
      <c r="P37" s="4"/>
      <c r="Q37" s="2"/>
      <c r="R37" s="4"/>
      <c r="S37" s="2"/>
      <c r="T37" s="4"/>
      <c r="U37" s="2"/>
      <c r="W37" s="2"/>
      <c r="Y37" s="2"/>
      <c r="AA37" s="2"/>
      <c r="AC37" s="2"/>
    </row>
    <row r="38" spans="1:29" ht="12.75">
      <c r="A38" s="5"/>
      <c r="G38" s="2"/>
      <c r="H38" s="4"/>
      <c r="I38" s="2"/>
      <c r="J38" s="4"/>
      <c r="K38" s="2"/>
      <c r="L38" s="4"/>
      <c r="M38" s="2"/>
      <c r="O38" s="2"/>
      <c r="P38" s="4"/>
      <c r="Q38" s="2"/>
      <c r="R38" s="4"/>
      <c r="S38" s="2"/>
      <c r="T38" s="4"/>
      <c r="U38" s="2"/>
      <c r="W38" s="2"/>
      <c r="Y38" s="2"/>
      <c r="AA38" s="2"/>
      <c r="AC38" s="2"/>
    </row>
    <row r="39" spans="1:29" ht="12.75">
      <c r="A39" s="5"/>
      <c r="G39" s="2"/>
      <c r="H39" s="4"/>
      <c r="I39" s="2"/>
      <c r="J39" s="4"/>
      <c r="K39" s="2"/>
      <c r="L39" s="4"/>
      <c r="M39" s="2"/>
      <c r="O39" s="2"/>
      <c r="P39" s="4"/>
      <c r="Q39" s="2"/>
      <c r="R39" s="4"/>
      <c r="S39" s="2"/>
      <c r="T39" s="4"/>
      <c r="U39" s="2"/>
      <c r="W39" s="2"/>
      <c r="Y39" s="2"/>
      <c r="AA39" s="2"/>
      <c r="AC39" s="2"/>
    </row>
    <row r="40" spans="1:29" ht="13.5" thickBot="1">
      <c r="A40" s="5">
        <v>14</v>
      </c>
      <c r="B40" t="s">
        <v>15</v>
      </c>
      <c r="G40" s="12">
        <f>IF(G29&lt;G36,G29,G36)</f>
        <v>0</v>
      </c>
      <c r="H40" s="4"/>
      <c r="I40" s="12">
        <f>IF(I29&lt;I36,I29,I36)</f>
        <v>206583</v>
      </c>
      <c r="J40" s="4"/>
      <c r="K40" s="12">
        <f>IF(K29&lt;K36,K29,K36)</f>
        <v>0</v>
      </c>
      <c r="L40" s="4"/>
      <c r="M40" s="12">
        <f>IF(M29&lt;M36,M29,M36)</f>
        <v>0</v>
      </c>
      <c r="O40" s="12">
        <f>IF(O29&lt;O36,O29,O36)</f>
        <v>0</v>
      </c>
      <c r="P40" s="4"/>
      <c r="Q40" s="12">
        <f>IF(Q29&lt;Q36,Q29,Q36)</f>
        <v>330833</v>
      </c>
      <c r="R40" s="4"/>
      <c r="S40" s="12">
        <f>IF(S29&lt;S36,S29,S36)</f>
        <v>42781</v>
      </c>
      <c r="T40" s="4"/>
      <c r="U40" s="12">
        <f>IF(U29&lt;U36,U29,U36)</f>
        <v>312571</v>
      </c>
      <c r="W40" s="12">
        <f>IF(W29&lt;W36,W29,W36)</f>
        <v>0</v>
      </c>
      <c r="Y40" s="12">
        <f>IF(Y29&lt;Y36,Y29,Y36)</f>
        <v>0</v>
      </c>
      <c r="AA40" s="12">
        <f>IF(AA29&lt;AA36,AA29,AA36)</f>
        <v>0</v>
      </c>
      <c r="AC40" s="12">
        <f>IF(AC29&lt;AC36,AC29,AC36)</f>
        <v>0</v>
      </c>
    </row>
    <row r="41" spans="1:29" ht="13.5" thickTop="1">
      <c r="A41" s="5"/>
      <c r="W41" s="1"/>
      <c r="Y41" s="1"/>
      <c r="AA41" s="1"/>
      <c r="AC41" s="1"/>
    </row>
    <row r="42" ht="12.75">
      <c r="A42" s="5"/>
    </row>
    <row r="43" ht="12.75">
      <c r="A43" s="5"/>
    </row>
    <row r="44" spans="1:29" ht="13.5" thickBot="1">
      <c r="A44" s="5">
        <v>15</v>
      </c>
      <c r="B44" t="s">
        <v>5</v>
      </c>
      <c r="G44" s="12">
        <f>G40</f>
        <v>0</v>
      </c>
      <c r="I44" s="12">
        <f>I40</f>
        <v>206583</v>
      </c>
      <c r="K44" s="12">
        <f>K40</f>
        <v>0</v>
      </c>
      <c r="M44" s="12">
        <f>M40</f>
        <v>0</v>
      </c>
      <c r="O44" s="12">
        <f>O40</f>
        <v>0</v>
      </c>
      <c r="Q44" s="12">
        <f>Q40</f>
        <v>330833</v>
      </c>
      <c r="S44" s="12">
        <f>S40</f>
        <v>42781</v>
      </c>
      <c r="U44" s="12">
        <f>U40</f>
        <v>312571</v>
      </c>
      <c r="W44" s="12">
        <f>W40</f>
        <v>0</v>
      </c>
      <c r="Y44" s="12">
        <f>Y40</f>
        <v>0</v>
      </c>
      <c r="AA44" s="12">
        <f>AA40</f>
        <v>0</v>
      </c>
      <c r="AC44" s="12">
        <f>AC40</f>
        <v>0</v>
      </c>
    </row>
    <row r="45" ht="13.5" thickTop="1">
      <c r="A45" s="5"/>
    </row>
  </sheetData>
  <sheetProtection/>
  <mergeCells count="2">
    <mergeCell ref="A1:F1"/>
    <mergeCell ref="A2:F2"/>
  </mergeCells>
  <printOptions/>
  <pageMargins left="0.5" right="0.25" top="1.25" bottom="0.5" header="0.5" footer="0.5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AEP-SS-IT-WE-7/1/6-(8-835-3050)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Betsy Sekula</cp:lastModifiedBy>
  <cp:lastPrinted>2017-10-30T16:47:55Z</cp:lastPrinted>
  <dcterms:created xsi:type="dcterms:W3CDTF">2010-04-12T15:45:54Z</dcterms:created>
  <dcterms:modified xsi:type="dcterms:W3CDTF">2017-10-31T12:04:54Z</dcterms:modified>
  <cp:category/>
  <cp:version/>
  <cp:contentType/>
  <cp:contentStatus/>
</cp:coreProperties>
</file>