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-165" yWindow="855" windowWidth="7485" windowHeight="6045" tabRatio="729"/>
  </bookViews>
  <sheets>
    <sheet name="AG-48" sheetId="5" r:id="rId1"/>
  </sheets>
  <definedNames>
    <definedName name="_xlnm.Print_Area" localSheetId="0">'AG-48'!$A$21:$I$101</definedName>
    <definedName name="_xlnm.Print_Titles" localSheetId="0">'AG-48'!$1:$20</definedName>
  </definedNames>
  <calcPr calcId="152511" iterate="1"/>
</workbook>
</file>

<file path=xl/calcChain.xml><?xml version="1.0" encoding="utf-8"?>
<calcChain xmlns="http://schemas.openxmlformats.org/spreadsheetml/2006/main">
  <c r="A76" i="5" l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G9" i="5" l="1"/>
  <c r="G8" i="5"/>
  <c r="G10" i="5" s="1"/>
  <c r="G24" i="5" s="1"/>
  <c r="G81" i="5" l="1"/>
  <c r="G84" i="5" s="1"/>
  <c r="G86" i="5" s="1"/>
  <c r="G88" i="5" s="1"/>
  <c r="G90" i="5" s="1"/>
  <c r="G93" i="5" s="1"/>
  <c r="G62" i="5"/>
  <c r="G65" i="5" s="1"/>
  <c r="G67" i="5" s="1"/>
  <c r="G69" i="5" s="1"/>
  <c r="G71" i="5" s="1"/>
  <c r="G74" i="5" s="1"/>
  <c r="G43" i="5"/>
  <c r="G27" i="5"/>
  <c r="G29" i="5" s="1"/>
  <c r="G31" i="5" s="1"/>
  <c r="G33" i="5" s="1"/>
  <c r="G36" i="5" s="1"/>
  <c r="G46" i="5" l="1"/>
  <c r="G48" i="5" l="1"/>
  <c r="G50" i="5" s="1"/>
  <c r="G52" i="5" s="1"/>
  <c r="G55" i="5" s="1"/>
  <c r="G99" i="5" s="1"/>
  <c r="E43" i="5"/>
  <c r="E62" i="5"/>
  <c r="E81" i="5"/>
  <c r="E27" i="5" l="1"/>
  <c r="E29" i="5" s="1"/>
  <c r="E31" i="5" s="1"/>
  <c r="E33" i="5" s="1"/>
  <c r="E44" i="5" l="1"/>
  <c r="E46" i="5" s="1"/>
  <c r="E48" i="5" s="1"/>
  <c r="E50" i="5" s="1"/>
  <c r="E52" i="5" s="1"/>
  <c r="E63" i="5"/>
  <c r="E82" i="5"/>
  <c r="E84" i="5" s="1"/>
  <c r="E86" i="5" s="1"/>
  <c r="E88" i="5" s="1"/>
  <c r="E90" i="5" s="1"/>
  <c r="A25" i="5" l="1"/>
  <c r="F83" i="5" l="1"/>
  <c r="H83" i="5" s="1"/>
  <c r="F92" i="5"/>
  <c r="H92" i="5" s="1"/>
  <c r="F54" i="5"/>
  <c r="H54" i="5" s="1"/>
  <c r="F26" i="5"/>
  <c r="H26" i="5" s="1"/>
  <c r="F35" i="5"/>
  <c r="H35" i="5" s="1"/>
  <c r="F64" i="5"/>
  <c r="H64" i="5" s="1"/>
  <c r="F87" i="5"/>
  <c r="H87" i="5" s="1"/>
  <c r="F68" i="5"/>
  <c r="H68" i="5" s="1"/>
  <c r="F49" i="5"/>
  <c r="H49" i="5" s="1"/>
  <c r="F30" i="5"/>
  <c r="H30" i="5" s="1"/>
  <c r="F53" i="5" l="1"/>
  <c r="H53" i="5" s="1"/>
  <c r="F73" i="5"/>
  <c r="H73" i="5" s="1"/>
  <c r="F91" i="5"/>
  <c r="H91" i="5" s="1"/>
  <c r="F45" i="5"/>
  <c r="H45" i="5" s="1"/>
  <c r="D43" i="5"/>
  <c r="F43" i="5" s="1"/>
  <c r="H43" i="5" s="1"/>
  <c r="E65" i="5"/>
  <c r="E67" i="5" s="1"/>
  <c r="E69" i="5" s="1"/>
  <c r="E71" i="5" s="1"/>
  <c r="D81" i="5" l="1"/>
  <c r="F81" i="5" s="1"/>
  <c r="H81" i="5" s="1"/>
  <c r="F24" i="5"/>
  <c r="H24" i="5" s="1"/>
  <c r="D62" i="5"/>
  <c r="F62" i="5" s="1"/>
  <c r="H62" i="5" s="1"/>
  <c r="F34" i="5" l="1"/>
  <c r="H34" i="5" s="1"/>
  <c r="F25" i="5" l="1"/>
  <c r="D63" i="5"/>
  <c r="D27" i="5"/>
  <c r="D29" i="5" s="1"/>
  <c r="D31" i="5" s="1"/>
  <c r="D33" i="5" s="1"/>
  <c r="D36" i="5" s="1"/>
  <c r="D82" i="5"/>
  <c r="D44" i="5"/>
  <c r="F27" i="5" l="1"/>
  <c r="F29" i="5" s="1"/>
  <c r="F31" i="5" s="1"/>
  <c r="H25" i="5"/>
  <c r="H27" i="5" s="1"/>
  <c r="H29" i="5" s="1"/>
  <c r="H31" i="5" s="1"/>
  <c r="D65" i="5"/>
  <c r="D67" i="5" s="1"/>
  <c r="D69" i="5" s="1"/>
  <c r="D71" i="5" s="1"/>
  <c r="D74" i="5" s="1"/>
  <c r="F63" i="5"/>
  <c r="D46" i="5"/>
  <c r="D48" i="5" s="1"/>
  <c r="D50" i="5" s="1"/>
  <c r="D52" i="5" s="1"/>
  <c r="D55" i="5" s="1"/>
  <c r="F44" i="5"/>
  <c r="D84" i="5"/>
  <c r="D86" i="5" s="1"/>
  <c r="D88" i="5" s="1"/>
  <c r="D90" i="5" s="1"/>
  <c r="D93" i="5" s="1"/>
  <c r="F82" i="5"/>
  <c r="D99" i="5" l="1"/>
  <c r="F46" i="5"/>
  <c r="F48" i="5" s="1"/>
  <c r="F50" i="5" s="1"/>
  <c r="F52" i="5" s="1"/>
  <c r="H44" i="5"/>
  <c r="H46" i="5" s="1"/>
  <c r="H48" i="5" s="1"/>
  <c r="H50" i="5" s="1"/>
  <c r="H52" i="5" s="1"/>
  <c r="H55" i="5" s="1"/>
  <c r="F84" i="5"/>
  <c r="F86" i="5" s="1"/>
  <c r="F88" i="5" s="1"/>
  <c r="F90" i="5" s="1"/>
  <c r="H82" i="5"/>
  <c r="H84" i="5" s="1"/>
  <c r="H86" i="5" s="1"/>
  <c r="H88" i="5" s="1"/>
  <c r="H90" i="5" s="1"/>
  <c r="H93" i="5" s="1"/>
  <c r="F65" i="5"/>
  <c r="F67" i="5" s="1"/>
  <c r="F69" i="5" s="1"/>
  <c r="F71" i="5" s="1"/>
  <c r="H63" i="5"/>
  <c r="H65" i="5" s="1"/>
  <c r="H67" i="5" s="1"/>
  <c r="H69" i="5" s="1"/>
  <c r="H71" i="5" s="1"/>
  <c r="F33" i="5" l="1"/>
  <c r="E36" i="5"/>
  <c r="E55" i="5"/>
  <c r="F55" i="5"/>
  <c r="F72" i="5"/>
  <c r="H72" i="5" s="1"/>
  <c r="E74" i="5"/>
  <c r="F93" i="5"/>
  <c r="E93" i="5"/>
  <c r="E99" i="5" l="1"/>
  <c r="H74" i="5"/>
  <c r="F36" i="5"/>
  <c r="H33" i="5"/>
  <c r="H36" i="5" s="1"/>
  <c r="F74" i="5"/>
  <c r="H99" i="5" l="1"/>
  <c r="F99" i="5"/>
</calcChain>
</file>

<file path=xl/sharedStrings.xml><?xml version="1.0" encoding="utf-8"?>
<sst xmlns="http://schemas.openxmlformats.org/spreadsheetml/2006/main" count="82" uniqueCount="40">
  <si>
    <t>Adjustments</t>
  </si>
  <si>
    <t>Allocated</t>
  </si>
  <si>
    <t>Amount</t>
  </si>
  <si>
    <t>STATE INCOME TAXES</t>
  </si>
  <si>
    <t>Jurisdictional</t>
  </si>
  <si>
    <t>Add (Subtract): Federal Schedule M Adjustments</t>
  </si>
  <si>
    <t>Add (Subtract): JCWA Depreciation Adjustment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</si>
  <si>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</si>
  <si>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</si>
  <si>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</si>
  <si>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</si>
  <si>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</si>
  <si>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Other Adjustments</t>
  </si>
  <si>
    <t>Illinois State Income Taxes</t>
  </si>
  <si>
    <t>Total State Income Tax  ---  Illinois</t>
  </si>
  <si>
    <t>Kentucky State Income Taxes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</si>
  <si>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</si>
  <si>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</si>
  <si>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</si>
  <si>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</si>
  <si>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</si>
  <si>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Book Income Before State Income Tax Expense</t>
  </si>
  <si>
    <t>Line #</t>
  </si>
  <si>
    <t>Adjusted</t>
  </si>
  <si>
    <t>Item Description</t>
  </si>
  <si>
    <t>Post Apportion Schedule M Adjustments</t>
  </si>
  <si>
    <t>State Taxable Income After Apportionment</t>
  </si>
  <si>
    <t>KENTUCKY POWER COMPANY</t>
  </si>
  <si>
    <t>KY Jurisdictional</t>
  </si>
  <si>
    <t>Kentucky</t>
  </si>
  <si>
    <t>Current State Income Tax  ---  All States</t>
  </si>
  <si>
    <t>Twelve Months Ended February 28, 2017</t>
  </si>
  <si>
    <t>Revenue</t>
  </si>
  <si>
    <t>Increase</t>
  </si>
  <si>
    <t>PROFORMA</t>
  </si>
  <si>
    <t>STATE INCOME TAX CALCULATION</t>
  </si>
  <si>
    <t>Requested Revenue Increase</t>
  </si>
  <si>
    <t>Less: Uncollectible Accounts Expense</t>
  </si>
  <si>
    <t>Less: KPSC Maintenance Fee</t>
  </si>
  <si>
    <t>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</si>
</sst>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6" formatCode="0.0000%"/>
    <numFmt numFmtId="167" formatCode="0.000000_);\(0.000000\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37" fontId="4" fillId="0" borderId="0" xfId="0" applyNumberFormat="1" applyFont="1" applyFill="1"/>
    <xf numFmtId="37" fontId="4" fillId="0" borderId="1" xfId="0" applyNumberFormat="1" applyFont="1" applyFill="1" applyBorder="1"/>
    <xf numFmtId="167" fontId="4" fillId="0" borderId="1" xfId="0" applyNumberFormat="1" applyFont="1" applyFill="1" applyBorder="1"/>
    <xf numFmtId="10" fontId="4" fillId="0" borderId="1" xfId="2" applyNumberFormat="1" applyFont="1" applyFill="1" applyBorder="1"/>
    <xf numFmtId="0" fontId="4" fillId="0" borderId="0" xfId="0" applyFont="1" applyFill="1"/>
    <xf numFmtId="37" fontId="4" fillId="0" borderId="3" xfId="0" applyNumberFormat="1" applyFont="1" applyFill="1" applyBorder="1"/>
    <xf numFmtId="37" fontId="4" fillId="0" borderId="4" xfId="0" applyNumberFormat="1" applyFont="1" applyFill="1" applyBorder="1"/>
    <xf numFmtId="0" fontId="4" fillId="0" borderId="0" xfId="0" applyFont="1" applyFill="1" applyAlignment="1">
      <alignment horizontal="center"/>
    </xf>
    <xf numFmtId="37" fontId="3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3" fillId="2" borderId="2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37" fontId="4" fillId="3" borderId="0" xfId="0" applyNumberFormat="1" applyFont="1" applyFill="1" applyBorder="1"/>
    <xf numFmtId="0" fontId="4" fillId="3" borderId="9" xfId="0" applyFont="1" applyFill="1" applyBorder="1"/>
    <xf numFmtId="166" fontId="4" fillId="3" borderId="0" xfId="2" applyNumberFormat="1" applyFont="1" applyFill="1" applyBorder="1"/>
    <xf numFmtId="37" fontId="4" fillId="3" borderId="0" xfId="0" applyNumberFormat="1" applyFont="1" applyFill="1" applyBorder="1" applyAlignment="1">
      <alignment horizontal="left"/>
    </xf>
    <xf numFmtId="37" fontId="4" fillId="3" borderId="3" xfId="0" applyNumberFormat="1" applyFont="1" applyFill="1" applyBorder="1"/>
    <xf numFmtId="0" fontId="4" fillId="3" borderId="10" xfId="0" applyFont="1" applyFill="1" applyBorder="1"/>
    <xf numFmtId="0" fontId="3" fillId="3" borderId="11" xfId="0" applyFont="1" applyFill="1" applyBorder="1"/>
    <xf numFmtId="0" fontId="4" fillId="3" borderId="11" xfId="0" applyFont="1" applyFill="1" applyBorder="1"/>
    <xf numFmtId="37" fontId="4" fillId="3" borderId="12" xfId="0" applyNumberFormat="1" applyFont="1" applyFill="1" applyBorder="1"/>
  </cellXfs>
  <cellStyles count="6">
    <cellStyle name="Comma 2" xfId="1"/>
    <cellStyle name="Comma 2 2" xfId="4"/>
    <cellStyle name="Normal" xfId="0" builtinId="0"/>
    <cellStyle name="Percent" xfId="2" builtinId="5"/>
    <cellStyle name="Percent 2" xfId="3"/>
    <cellStyle name="Percent 2 2" xfId="5"/>
  </cellStyles>
  <dxfs count="0"/>
  <tableStyles count="0" defaultTableStyle="TableStyleMedium9" defaultPivotStyle="PivotStyleLight16"/>
  <colors>
    <mruColors>
      <color rgb="FFFFFF99"/>
      <color rgb="FFFFCC00"/>
      <color rgb="FFCC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Normal="100" workbookViewId="0"/>
  </sheetViews>
  <sheetFormatPr defaultRowHeight="12.75" x14ac:dyDescent="0.2"/>
  <cols>
    <col min="1" max="1" width="6.7109375" style="5" customWidth="1"/>
    <col min="2" max="2" width="58.5703125" style="5" customWidth="1"/>
    <col min="3" max="3" width="3.7109375" style="5" customWidth="1"/>
    <col min="4" max="8" width="15.7109375" style="5" customWidth="1"/>
    <col min="9" max="16384" width="9.140625" style="5"/>
  </cols>
  <sheetData>
    <row r="1" spans="2:8" x14ac:dyDescent="0.2">
      <c r="B1" s="13" t="s">
        <v>27</v>
      </c>
      <c r="C1" s="11"/>
      <c r="D1" s="11"/>
    </row>
    <row r="2" spans="2:8" x14ac:dyDescent="0.2">
      <c r="B2" s="13" t="s">
        <v>3</v>
      </c>
      <c r="C2" s="11"/>
      <c r="D2" s="11"/>
    </row>
    <row r="3" spans="2:8" x14ac:dyDescent="0.2">
      <c r="B3" s="13" t="s">
        <v>31</v>
      </c>
      <c r="C3" s="11"/>
      <c r="D3" s="11"/>
    </row>
    <row r="4" spans="2:8" x14ac:dyDescent="0.2">
      <c r="D4" s="12"/>
    </row>
    <row r="5" spans="2:8" ht="13.5" thickBot="1" x14ac:dyDescent="0.25">
      <c r="D5" s="12"/>
    </row>
    <row r="6" spans="2:8" x14ac:dyDescent="0.2">
      <c r="C6" s="23"/>
      <c r="D6" s="24"/>
      <c r="E6" s="25"/>
      <c r="F6" s="25"/>
      <c r="G6" s="25"/>
      <c r="H6" s="26"/>
    </row>
    <row r="7" spans="2:8" x14ac:dyDescent="0.2">
      <c r="C7" s="27"/>
      <c r="D7" s="28" t="s">
        <v>36</v>
      </c>
      <c r="E7" s="28"/>
      <c r="F7" s="28"/>
      <c r="G7" s="29">
        <v>60397424</v>
      </c>
      <c r="H7" s="30"/>
    </row>
    <row r="8" spans="2:8" x14ac:dyDescent="0.2">
      <c r="C8" s="27"/>
      <c r="D8" s="28" t="s">
        <v>37</v>
      </c>
      <c r="E8" s="28"/>
      <c r="F8" s="31">
        <v>3.3999999999999998E-3</v>
      </c>
      <c r="G8" s="29">
        <f>ROUND(G7*F8*-1,0)</f>
        <v>-205351</v>
      </c>
      <c r="H8" s="30"/>
    </row>
    <row r="9" spans="2:8" x14ac:dyDescent="0.2">
      <c r="C9" s="27"/>
      <c r="D9" s="28" t="s">
        <v>38</v>
      </c>
      <c r="E9" s="28"/>
      <c r="F9" s="31">
        <v>1.941E-3</v>
      </c>
      <c r="G9" s="29">
        <f>ROUND(G7*F9*-1,0)</f>
        <v>-117231</v>
      </c>
      <c r="H9" s="30"/>
    </row>
    <row r="10" spans="2:8" ht="13.5" thickBot="1" x14ac:dyDescent="0.25">
      <c r="C10" s="27"/>
      <c r="D10" s="32" t="s">
        <v>21</v>
      </c>
      <c r="E10" s="28"/>
      <c r="F10" s="28"/>
      <c r="G10" s="33">
        <f>SUM(G7:G9)</f>
        <v>60074842</v>
      </c>
      <c r="H10" s="30"/>
    </row>
    <row r="11" spans="2:8" ht="14.25" thickTop="1" thickBot="1" x14ac:dyDescent="0.25">
      <c r="C11" s="34"/>
      <c r="D11" s="35"/>
      <c r="E11" s="36"/>
      <c r="F11" s="36"/>
      <c r="G11" s="36"/>
      <c r="H11" s="37"/>
    </row>
    <row r="12" spans="2:8" x14ac:dyDescent="0.2">
      <c r="D12" s="12"/>
    </row>
    <row r="13" spans="2:8" x14ac:dyDescent="0.2">
      <c r="D13" s="12"/>
    </row>
    <row r="14" spans="2:8" x14ac:dyDescent="0.2">
      <c r="D14" s="12"/>
    </row>
    <row r="15" spans="2:8" ht="13.5" thickBot="1" x14ac:dyDescent="0.25">
      <c r="D15" s="12"/>
    </row>
    <row r="16" spans="2:8" ht="13.5" thickBot="1" x14ac:dyDescent="0.25">
      <c r="B16" s="20" t="s">
        <v>35</v>
      </c>
      <c r="C16" s="22"/>
      <c r="D16" s="12"/>
    </row>
    <row r="17" spans="1:8" x14ac:dyDescent="0.2">
      <c r="D17" s="13" t="s">
        <v>29</v>
      </c>
      <c r="E17" s="13"/>
      <c r="F17" s="13"/>
    </row>
    <row r="18" spans="1:8" x14ac:dyDescent="0.2">
      <c r="D18" s="13" t="s">
        <v>4</v>
      </c>
      <c r="E18" s="13" t="s">
        <v>29</v>
      </c>
      <c r="F18" s="13" t="s">
        <v>28</v>
      </c>
      <c r="G18" s="13" t="s">
        <v>39</v>
      </c>
      <c r="H18" s="13" t="s">
        <v>34</v>
      </c>
    </row>
    <row r="19" spans="1:8" x14ac:dyDescent="0.2">
      <c r="D19" s="13" t="s">
        <v>1</v>
      </c>
      <c r="E19" s="13" t="s">
        <v>4</v>
      </c>
      <c r="F19" s="13" t="s">
        <v>23</v>
      </c>
      <c r="G19" s="13" t="s">
        <v>32</v>
      </c>
      <c r="H19" s="13" t="s">
        <v>28</v>
      </c>
    </row>
    <row r="20" spans="1:8" x14ac:dyDescent="0.2">
      <c r="A20" s="14" t="s">
        <v>22</v>
      </c>
      <c r="B20" s="10" t="s">
        <v>24</v>
      </c>
      <c r="C20" s="10"/>
      <c r="D20" s="15" t="s">
        <v>2</v>
      </c>
      <c r="E20" s="15" t="s">
        <v>0</v>
      </c>
      <c r="F20" s="15" t="s">
        <v>2</v>
      </c>
      <c r="G20" s="15" t="s">
        <v>33</v>
      </c>
      <c r="H20" s="15"/>
    </row>
    <row r="21" spans="1:8" ht="13.5" thickBot="1" x14ac:dyDescent="0.25"/>
    <row r="22" spans="1:8" ht="13.5" thickBot="1" x14ac:dyDescent="0.25">
      <c r="B22" s="16" t="s">
        <v>15</v>
      </c>
      <c r="C22" s="21"/>
    </row>
    <row r="23" spans="1:8" x14ac:dyDescent="0.2">
      <c r="B23" s="17"/>
      <c r="C23" s="17"/>
    </row>
    <row r="24" spans="1:8" x14ac:dyDescent="0.2">
      <c r="A24" s="8">
        <v>1</v>
      </c>
      <c r="B24" s="18" t="s">
        <v>21</v>
      </c>
      <c r="C24" s="18"/>
      <c r="D24" s="1">
        <v>59704408</v>
      </c>
      <c r="E24" s="1">
        <v>-40702769</v>
      </c>
      <c r="F24" s="1">
        <f>D24+E24</f>
        <v>19001639</v>
      </c>
      <c r="G24" s="1">
        <f>G10</f>
        <v>60074842</v>
      </c>
      <c r="H24" s="1">
        <f>F24+G24</f>
        <v>79076481</v>
      </c>
    </row>
    <row r="25" spans="1:8" x14ac:dyDescent="0.2">
      <c r="A25" s="8">
        <f>A24+1</f>
        <v>2</v>
      </c>
      <c r="B25" s="1" t="s">
        <v>5</v>
      </c>
      <c r="C25" s="1"/>
      <c r="D25" s="1">
        <v>-60572286</v>
      </c>
      <c r="E25" s="1">
        <v>3694476</v>
      </c>
      <c r="F25" s="1">
        <f>D25+E25</f>
        <v>-56877810</v>
      </c>
      <c r="G25" s="1">
        <v>0</v>
      </c>
      <c r="H25" s="1">
        <f>F25+G25</f>
        <v>-56877810</v>
      </c>
    </row>
    <row r="26" spans="1:8" x14ac:dyDescent="0.2">
      <c r="A26" s="8">
        <f t="shared" ref="A26:A90" si="0">A25+1</f>
        <v>3</v>
      </c>
      <c r="B26" s="1" t="s">
        <v>6</v>
      </c>
      <c r="C26" s="1"/>
      <c r="D26" s="1">
        <v>40363921</v>
      </c>
      <c r="E26" s="1">
        <v>0</v>
      </c>
      <c r="F26" s="1">
        <f>D26+E26</f>
        <v>40363921</v>
      </c>
      <c r="G26" s="1">
        <v>0</v>
      </c>
      <c r="H26" s="1">
        <f>F26+G26</f>
        <v>40363921</v>
      </c>
    </row>
    <row r="27" spans="1:8" x14ac:dyDescent="0.2">
      <c r="A27" s="8">
        <f t="shared" si="0"/>
        <v>4</v>
      </c>
      <c r="B27" s="1" t="s">
        <v>7</v>
      </c>
      <c r="C27" s="1"/>
      <c r="D27" s="1">
        <f>SUM(D24:D26)</f>
        <v>39496043</v>
      </c>
      <c r="E27" s="1">
        <f>SUM(E24:E26)</f>
        <v>-37008293</v>
      </c>
      <c r="F27" s="1">
        <f>SUM(F24:F26)</f>
        <v>2487750</v>
      </c>
      <c r="G27" s="1">
        <f>SUM(G24:G26)</f>
        <v>60074842</v>
      </c>
      <c r="H27" s="1">
        <f>SUM(H24:H26)</f>
        <v>62562592</v>
      </c>
    </row>
    <row r="28" spans="1:8" x14ac:dyDescent="0.2">
      <c r="A28" s="8">
        <f t="shared" si="0"/>
        <v>5</v>
      </c>
      <c r="B28" s="1" t="s">
        <v>8</v>
      </c>
      <c r="C28" s="1"/>
      <c r="D28" s="3">
        <v>0.72063500000000003</v>
      </c>
      <c r="E28" s="3">
        <v>0.72063500000000003</v>
      </c>
      <c r="F28" s="3">
        <v>0.72063500000000003</v>
      </c>
      <c r="G28" s="3">
        <v>0.72063500000000003</v>
      </c>
      <c r="H28" s="3">
        <v>0.72063500000000003</v>
      </c>
    </row>
    <row r="29" spans="1:8" x14ac:dyDescent="0.2">
      <c r="A29" s="8">
        <f t="shared" si="0"/>
        <v>6</v>
      </c>
      <c r="B29" s="1" t="s">
        <v>9</v>
      </c>
      <c r="C29" s="1"/>
      <c r="D29" s="1">
        <f>ROUND(D27*D28,0)</f>
        <v>28462231</v>
      </c>
      <c r="E29" s="1">
        <f t="shared" ref="E29:F29" si="1">ROUND(E27*E28,0)</f>
        <v>-26669471</v>
      </c>
      <c r="F29" s="1">
        <f t="shared" si="1"/>
        <v>1792760</v>
      </c>
      <c r="G29" s="1">
        <f t="shared" ref="G29:H29" si="2">ROUND(G27*G28,0)</f>
        <v>43292034</v>
      </c>
      <c r="H29" s="1">
        <f t="shared" si="2"/>
        <v>45084793</v>
      </c>
    </row>
    <row r="30" spans="1:8" x14ac:dyDescent="0.2">
      <c r="A30" s="8">
        <f t="shared" si="0"/>
        <v>7</v>
      </c>
      <c r="B30" s="1" t="s">
        <v>25</v>
      </c>
      <c r="C30" s="1"/>
      <c r="D30" s="2">
        <v>0</v>
      </c>
      <c r="E30" s="2">
        <v>0</v>
      </c>
      <c r="F30" s="2">
        <f>D30+E30</f>
        <v>0</v>
      </c>
      <c r="G30" s="2">
        <v>0</v>
      </c>
      <c r="H30" s="2">
        <f>F30+G30</f>
        <v>0</v>
      </c>
    </row>
    <row r="31" spans="1:8" x14ac:dyDescent="0.2">
      <c r="A31" s="8">
        <f t="shared" si="0"/>
        <v>8</v>
      </c>
      <c r="B31" s="1" t="s">
        <v>26</v>
      </c>
      <c r="C31" s="1"/>
      <c r="D31" s="1">
        <f t="shared" ref="D31" si="3">D29+D30</f>
        <v>28462231</v>
      </c>
      <c r="E31" s="1">
        <f t="shared" ref="E31:F31" si="4">E29+E30</f>
        <v>-26669471</v>
      </c>
      <c r="F31" s="1">
        <f t="shared" si="4"/>
        <v>1792760</v>
      </c>
      <c r="G31" s="1">
        <f t="shared" ref="G31:H31" si="5">G29+G30</f>
        <v>43292034</v>
      </c>
      <c r="H31" s="1">
        <f t="shared" si="5"/>
        <v>45084793</v>
      </c>
    </row>
    <row r="32" spans="1:8" x14ac:dyDescent="0.2">
      <c r="A32" s="8">
        <f t="shared" si="0"/>
        <v>9</v>
      </c>
      <c r="B32" s="1" t="s">
        <v>10</v>
      </c>
      <c r="C32" s="1"/>
      <c r="D32" s="4">
        <v>0.06</v>
      </c>
      <c r="E32" s="4">
        <v>0.06</v>
      </c>
      <c r="F32" s="4">
        <v>0.06</v>
      </c>
      <c r="G32" s="4">
        <v>0.06</v>
      </c>
      <c r="H32" s="4">
        <v>0.06</v>
      </c>
    </row>
    <row r="33" spans="1:8" x14ac:dyDescent="0.2">
      <c r="A33" s="8">
        <f t="shared" si="0"/>
        <v>10</v>
      </c>
      <c r="B33" s="1" t="s">
        <v>11</v>
      </c>
      <c r="C33" s="1"/>
      <c r="D33" s="1">
        <f>ROUND(D31*D32,0)</f>
        <v>1707734</v>
      </c>
      <c r="E33" s="1">
        <f>ROUND(E31*E32,0)</f>
        <v>-1600168</v>
      </c>
      <c r="F33" s="1">
        <f>D33+E33</f>
        <v>107566</v>
      </c>
      <c r="G33" s="1">
        <f>ROUND(G31*G32,0)</f>
        <v>2597522</v>
      </c>
      <c r="H33" s="1">
        <f>F33+G33</f>
        <v>2705088</v>
      </c>
    </row>
    <row r="34" spans="1:8" x14ac:dyDescent="0.2">
      <c r="A34" s="8">
        <f t="shared" si="0"/>
        <v>11</v>
      </c>
      <c r="B34" s="1" t="s">
        <v>12</v>
      </c>
      <c r="C34" s="1"/>
      <c r="D34" s="1">
        <v>0</v>
      </c>
      <c r="E34" s="1">
        <v>0</v>
      </c>
      <c r="F34" s="1">
        <f>D34+E34</f>
        <v>0</v>
      </c>
      <c r="G34" s="1">
        <v>0</v>
      </c>
      <c r="H34" s="1">
        <f>F34+G34</f>
        <v>0</v>
      </c>
    </row>
    <row r="35" spans="1:8" x14ac:dyDescent="0.2">
      <c r="A35" s="8">
        <f t="shared" si="0"/>
        <v>12</v>
      </c>
      <c r="B35" s="1" t="s">
        <v>12</v>
      </c>
      <c r="C35" s="1"/>
      <c r="D35" s="2">
        <v>0</v>
      </c>
      <c r="E35" s="2">
        <v>0</v>
      </c>
      <c r="F35" s="1">
        <f>D35+E35</f>
        <v>0</v>
      </c>
      <c r="G35" s="1">
        <v>0</v>
      </c>
      <c r="H35" s="1">
        <f>F35+G35</f>
        <v>0</v>
      </c>
    </row>
    <row r="36" spans="1:8" ht="13.5" thickBot="1" x14ac:dyDescent="0.25">
      <c r="A36" s="8">
        <f t="shared" si="0"/>
        <v>13</v>
      </c>
      <c r="B36" s="1" t="s">
        <v>16</v>
      </c>
      <c r="C36" s="1"/>
      <c r="D36" s="6">
        <f>SUM(D33:D35)</f>
        <v>1707734</v>
      </c>
      <c r="E36" s="6">
        <f>SUM(E33:E35)</f>
        <v>-1600168</v>
      </c>
      <c r="F36" s="6">
        <f>SUM(F33:F35)</f>
        <v>107566</v>
      </c>
      <c r="G36" s="6">
        <f>SUM(G33:G35)</f>
        <v>2597522</v>
      </c>
      <c r="H36" s="6">
        <f>SUM(H33:H35)</f>
        <v>2705088</v>
      </c>
    </row>
    <row r="37" spans="1:8" ht="13.5" thickTop="1" x14ac:dyDescent="0.2">
      <c r="A37" s="8">
        <f t="shared" si="0"/>
        <v>14</v>
      </c>
      <c r="B37" s="1"/>
      <c r="C37" s="1"/>
      <c r="D37" s="1"/>
      <c r="E37" s="1"/>
      <c r="F37" s="1"/>
      <c r="G37" s="1"/>
      <c r="H37" s="1"/>
    </row>
    <row r="38" spans="1:8" x14ac:dyDescent="0.2">
      <c r="A38" s="8">
        <f t="shared" si="0"/>
        <v>15</v>
      </c>
      <c r="B38" s="1"/>
      <c r="C38" s="1"/>
      <c r="D38" s="1"/>
      <c r="E38" s="1"/>
      <c r="F38" s="1"/>
      <c r="G38" s="1"/>
      <c r="H38" s="1"/>
    </row>
    <row r="39" spans="1:8" x14ac:dyDescent="0.2">
      <c r="A39" s="8">
        <f t="shared" si="0"/>
        <v>16</v>
      </c>
      <c r="B39" s="1"/>
      <c r="C39" s="1"/>
    </row>
    <row r="40" spans="1:8" ht="13.5" thickBot="1" x14ac:dyDescent="0.25">
      <c r="A40" s="8">
        <f t="shared" si="0"/>
        <v>17</v>
      </c>
    </row>
    <row r="41" spans="1:8" ht="13.5" thickBot="1" x14ac:dyDescent="0.25">
      <c r="A41" s="8">
        <f t="shared" si="0"/>
        <v>18</v>
      </c>
      <c r="B41" s="16" t="s">
        <v>13</v>
      </c>
      <c r="C41" s="21"/>
    </row>
    <row r="42" spans="1:8" x14ac:dyDescent="0.2">
      <c r="A42" s="8">
        <f t="shared" si="0"/>
        <v>19</v>
      </c>
      <c r="B42" s="17"/>
      <c r="C42" s="17"/>
    </row>
    <row r="43" spans="1:8" x14ac:dyDescent="0.2">
      <c r="A43" s="8">
        <f t="shared" si="0"/>
        <v>20</v>
      </c>
      <c r="B43" s="18" t="s">
        <v>21</v>
      </c>
      <c r="C43" s="18"/>
      <c r="D43" s="1">
        <f>D24</f>
        <v>59704408</v>
      </c>
      <c r="E43" s="1">
        <f>E$24</f>
        <v>-40702769</v>
      </c>
      <c r="F43" s="1">
        <f>D43+E43</f>
        <v>19001639</v>
      </c>
      <c r="G43" s="1">
        <f>G24</f>
        <v>60074842</v>
      </c>
      <c r="H43" s="1">
        <f>F43+G43</f>
        <v>79076481</v>
      </c>
    </row>
    <row r="44" spans="1:8" x14ac:dyDescent="0.2">
      <c r="A44" s="8">
        <f t="shared" si="0"/>
        <v>21</v>
      </c>
      <c r="B44" s="1" t="s">
        <v>5</v>
      </c>
      <c r="C44" s="1"/>
      <c r="D44" s="1">
        <f>D25</f>
        <v>-60572286</v>
      </c>
      <c r="E44" s="1">
        <f>E$25</f>
        <v>3694476</v>
      </c>
      <c r="F44" s="1">
        <f>D44+E44</f>
        <v>-56877810</v>
      </c>
      <c r="G44" s="1">
        <v>0</v>
      </c>
      <c r="H44" s="1">
        <f>F44+G44</f>
        <v>-56877810</v>
      </c>
    </row>
    <row r="45" spans="1:8" x14ac:dyDescent="0.2">
      <c r="A45" s="8">
        <f t="shared" si="0"/>
        <v>22</v>
      </c>
      <c r="B45" s="1" t="s">
        <v>6</v>
      </c>
      <c r="C45" s="1"/>
      <c r="D45" s="1">
        <v>43065542</v>
      </c>
      <c r="E45" s="1">
        <v>0</v>
      </c>
      <c r="F45" s="1">
        <f>D45+E45</f>
        <v>43065542</v>
      </c>
      <c r="G45" s="1">
        <v>0</v>
      </c>
      <c r="H45" s="1">
        <f>F45+G45</f>
        <v>43065542</v>
      </c>
    </row>
    <row r="46" spans="1:8" x14ac:dyDescent="0.2">
      <c r="A46" s="8">
        <f t="shared" si="0"/>
        <v>23</v>
      </c>
      <c r="B46" s="1" t="s">
        <v>7</v>
      </c>
      <c r="C46" s="1"/>
      <c r="D46" s="1">
        <f>SUM(D43:D45)</f>
        <v>42197664</v>
      </c>
      <c r="E46" s="1">
        <f>SUM(E43:E45)</f>
        <v>-37008293</v>
      </c>
      <c r="F46" s="1">
        <f>SUM(F43:F45)</f>
        <v>5189371</v>
      </c>
      <c r="G46" s="1">
        <f>SUM(G43:G45)</f>
        <v>60074842</v>
      </c>
      <c r="H46" s="1">
        <f>SUM(H43:H45)</f>
        <v>65264213</v>
      </c>
    </row>
    <row r="47" spans="1:8" x14ac:dyDescent="0.2">
      <c r="A47" s="8">
        <f t="shared" si="0"/>
        <v>24</v>
      </c>
      <c r="B47" s="1" t="s">
        <v>8</v>
      </c>
      <c r="C47" s="1"/>
      <c r="D47" s="3">
        <v>1.8069999999999999E-2</v>
      </c>
      <c r="E47" s="3">
        <v>1.8069999999999999E-2</v>
      </c>
      <c r="F47" s="3">
        <v>1.8069999999999999E-2</v>
      </c>
      <c r="G47" s="3">
        <v>1.8069999999999999E-2</v>
      </c>
      <c r="H47" s="3">
        <v>1.8069999999999999E-2</v>
      </c>
    </row>
    <row r="48" spans="1:8" x14ac:dyDescent="0.2">
      <c r="A48" s="8">
        <f t="shared" si="0"/>
        <v>25</v>
      </c>
      <c r="B48" s="1" t="s">
        <v>9</v>
      </c>
      <c r="C48" s="1"/>
      <c r="D48" s="1">
        <f>ROUND(D46*D47,0)</f>
        <v>762512</v>
      </c>
      <c r="E48" s="1">
        <f t="shared" ref="E48:G48" si="6">ROUND(E46*E47,0)</f>
        <v>-668740</v>
      </c>
      <c r="F48" s="1">
        <f t="shared" si="6"/>
        <v>93772</v>
      </c>
      <c r="G48" s="1">
        <f t="shared" si="6"/>
        <v>1085552</v>
      </c>
      <c r="H48" s="1">
        <f t="shared" ref="H48" si="7">ROUND(H46*H47,0)</f>
        <v>1179324</v>
      </c>
    </row>
    <row r="49" spans="1:8" x14ac:dyDescent="0.2">
      <c r="A49" s="8">
        <f t="shared" si="0"/>
        <v>26</v>
      </c>
      <c r="B49" s="1" t="s">
        <v>25</v>
      </c>
      <c r="C49" s="1"/>
      <c r="D49" s="2">
        <v>47002</v>
      </c>
      <c r="E49" s="2">
        <v>0</v>
      </c>
      <c r="F49" s="2">
        <f>D49+E49</f>
        <v>47002</v>
      </c>
      <c r="G49" s="2">
        <v>0</v>
      </c>
      <c r="H49" s="2">
        <f>F49+G49</f>
        <v>47002</v>
      </c>
    </row>
    <row r="50" spans="1:8" x14ac:dyDescent="0.2">
      <c r="A50" s="8">
        <f t="shared" si="0"/>
        <v>27</v>
      </c>
      <c r="B50" s="1" t="s">
        <v>26</v>
      </c>
      <c r="C50" s="1"/>
      <c r="D50" s="1">
        <f t="shared" ref="D50" si="8">D48+D49</f>
        <v>809514</v>
      </c>
      <c r="E50" s="1">
        <f t="shared" ref="E50:F50" si="9">E48+E49</f>
        <v>-668740</v>
      </c>
      <c r="F50" s="1">
        <f t="shared" si="9"/>
        <v>140774</v>
      </c>
      <c r="G50" s="1">
        <f t="shared" ref="G50:H50" si="10">G48+G49</f>
        <v>1085552</v>
      </c>
      <c r="H50" s="1">
        <f t="shared" si="10"/>
        <v>1226326</v>
      </c>
    </row>
    <row r="51" spans="1:8" x14ac:dyDescent="0.2">
      <c r="A51" s="8">
        <f t="shared" si="0"/>
        <v>28</v>
      </c>
      <c r="B51" s="1" t="s">
        <v>10</v>
      </c>
      <c r="C51" s="1"/>
      <c r="D51" s="4">
        <v>7.7499999999999999E-2</v>
      </c>
      <c r="E51" s="4">
        <v>7.7499999999999999E-2</v>
      </c>
      <c r="F51" s="4">
        <v>7.7499999999999999E-2</v>
      </c>
      <c r="G51" s="4">
        <v>7.7499999999999999E-2</v>
      </c>
      <c r="H51" s="4">
        <v>7.7499999999999999E-2</v>
      </c>
    </row>
    <row r="52" spans="1:8" x14ac:dyDescent="0.2">
      <c r="A52" s="8">
        <f t="shared" si="0"/>
        <v>29</v>
      </c>
      <c r="B52" s="1" t="s">
        <v>11</v>
      </c>
      <c r="C52" s="1"/>
      <c r="D52" s="1">
        <f>ROUND(D50*D51,0)</f>
        <v>62737</v>
      </c>
      <c r="E52" s="1">
        <f>ROUND(E50*E51,0)</f>
        <v>-51827</v>
      </c>
      <c r="F52" s="1">
        <f>ROUND(F50*F51,0)</f>
        <v>10910</v>
      </c>
      <c r="G52" s="1">
        <f>ROUND(G50*G51,0)</f>
        <v>84130</v>
      </c>
      <c r="H52" s="1">
        <f>ROUND(H50*H51,0)</f>
        <v>95040</v>
      </c>
    </row>
    <row r="53" spans="1:8" x14ac:dyDescent="0.2">
      <c r="A53" s="8">
        <f t="shared" si="0"/>
        <v>30</v>
      </c>
      <c r="B53" s="1" t="s">
        <v>12</v>
      </c>
      <c r="C53" s="1"/>
      <c r="D53" s="1">
        <v>0</v>
      </c>
      <c r="E53" s="1">
        <v>0</v>
      </c>
      <c r="F53" s="1">
        <f>D53+E53</f>
        <v>0</v>
      </c>
      <c r="G53" s="1">
        <v>0</v>
      </c>
      <c r="H53" s="1">
        <f>F53+G53</f>
        <v>0</v>
      </c>
    </row>
    <row r="54" spans="1:8" x14ac:dyDescent="0.2">
      <c r="A54" s="8">
        <f t="shared" si="0"/>
        <v>31</v>
      </c>
      <c r="B54" s="1" t="s">
        <v>12</v>
      </c>
      <c r="C54" s="1"/>
      <c r="D54" s="2">
        <v>0</v>
      </c>
      <c r="E54" s="2">
        <v>0</v>
      </c>
      <c r="F54" s="1">
        <f>D54+E54</f>
        <v>0</v>
      </c>
      <c r="G54" s="1">
        <v>0</v>
      </c>
      <c r="H54" s="1">
        <f>F54+G54</f>
        <v>0</v>
      </c>
    </row>
    <row r="55" spans="1:8" ht="13.5" thickBot="1" x14ac:dyDescent="0.25">
      <c r="A55" s="8">
        <f t="shared" si="0"/>
        <v>32</v>
      </c>
      <c r="B55" s="1" t="s">
        <v>14</v>
      </c>
      <c r="C55" s="1"/>
      <c r="D55" s="6">
        <f>SUM(D52:D54)</f>
        <v>62737</v>
      </c>
      <c r="E55" s="6">
        <f>SUM(E52:E54)</f>
        <v>-51827</v>
      </c>
      <c r="F55" s="6">
        <f>SUM(F52:F54)</f>
        <v>10910</v>
      </c>
      <c r="G55" s="6">
        <f>SUM(G52:G54)</f>
        <v>84130</v>
      </c>
      <c r="H55" s="6">
        <f>SUM(H52:H54)</f>
        <v>95040</v>
      </c>
    </row>
    <row r="56" spans="1:8" ht="13.5" thickTop="1" x14ac:dyDescent="0.2">
      <c r="A56" s="8">
        <f t="shared" si="0"/>
        <v>33</v>
      </c>
      <c r="B56" s="1"/>
      <c r="C56" s="1"/>
      <c r="D56" s="1"/>
      <c r="E56" s="1"/>
      <c r="F56" s="1"/>
      <c r="G56" s="1"/>
      <c r="H56" s="1"/>
    </row>
    <row r="57" spans="1:8" x14ac:dyDescent="0.2">
      <c r="A57" s="8">
        <f t="shared" si="0"/>
        <v>34</v>
      </c>
      <c r="B57" s="1"/>
      <c r="C57" s="1"/>
      <c r="D57" s="1"/>
      <c r="E57" s="1"/>
      <c r="F57" s="1"/>
      <c r="G57" s="1"/>
      <c r="H57" s="1"/>
    </row>
    <row r="58" spans="1:8" x14ac:dyDescent="0.2">
      <c r="A58" s="8">
        <f t="shared" si="0"/>
        <v>35</v>
      </c>
    </row>
    <row r="59" spans="1:8" ht="13.5" thickBot="1" x14ac:dyDescent="0.25">
      <c r="A59" s="8">
        <f t="shared" si="0"/>
        <v>36</v>
      </c>
    </row>
    <row r="60" spans="1:8" ht="13.5" thickBot="1" x14ac:dyDescent="0.25">
      <c r="A60" s="8">
        <f t="shared" si="0"/>
        <v>37</v>
      </c>
      <c r="B60" s="16" t="s">
        <v>17</v>
      </c>
      <c r="C60" s="21"/>
    </row>
    <row r="61" spans="1:8" x14ac:dyDescent="0.2">
      <c r="A61" s="8">
        <f t="shared" si="0"/>
        <v>38</v>
      </c>
      <c r="B61" s="17"/>
      <c r="C61" s="17"/>
    </row>
    <row r="62" spans="1:8" x14ac:dyDescent="0.2">
      <c r="A62" s="8">
        <f t="shared" si="0"/>
        <v>39</v>
      </c>
      <c r="B62" s="18" t="s">
        <v>21</v>
      </c>
      <c r="C62" s="18"/>
      <c r="D62" s="1">
        <f>D24</f>
        <v>59704408</v>
      </c>
      <c r="E62" s="1">
        <f>E$24</f>
        <v>-40702769</v>
      </c>
      <c r="F62" s="1">
        <f>D62+E62</f>
        <v>19001639</v>
      </c>
      <c r="G62" s="1">
        <f>G24</f>
        <v>60074842</v>
      </c>
      <c r="H62" s="1">
        <f>F62+G62</f>
        <v>79076481</v>
      </c>
    </row>
    <row r="63" spans="1:8" x14ac:dyDescent="0.2">
      <c r="A63" s="8">
        <f t="shared" si="0"/>
        <v>40</v>
      </c>
      <c r="B63" s="1" t="s">
        <v>5</v>
      </c>
      <c r="C63" s="1"/>
      <c r="D63" s="1">
        <f>D25</f>
        <v>-60572286</v>
      </c>
      <c r="E63" s="1">
        <f>E$25</f>
        <v>3694476</v>
      </c>
      <c r="F63" s="1">
        <f>D63+E63</f>
        <v>-56877810</v>
      </c>
      <c r="G63" s="1">
        <v>0</v>
      </c>
      <c r="H63" s="1">
        <f>F63+G63</f>
        <v>-56877810</v>
      </c>
    </row>
    <row r="64" spans="1:8" x14ac:dyDescent="0.2">
      <c r="A64" s="8">
        <f t="shared" si="0"/>
        <v>41</v>
      </c>
      <c r="B64" s="1" t="s">
        <v>6</v>
      </c>
      <c r="C64" s="1"/>
      <c r="D64" s="1">
        <v>41365075</v>
      </c>
      <c r="E64" s="1">
        <v>0</v>
      </c>
      <c r="F64" s="1">
        <f>D64+E64</f>
        <v>41365075</v>
      </c>
      <c r="G64" s="1">
        <v>0</v>
      </c>
      <c r="H64" s="1">
        <f>F64+G64</f>
        <v>41365075</v>
      </c>
    </row>
    <row r="65" spans="1:8" x14ac:dyDescent="0.2">
      <c r="A65" s="8">
        <f t="shared" si="0"/>
        <v>42</v>
      </c>
      <c r="B65" s="1" t="s">
        <v>7</v>
      </c>
      <c r="C65" s="1"/>
      <c r="D65" s="1">
        <f>SUM(D62:D64)</f>
        <v>40497197</v>
      </c>
      <c r="E65" s="1">
        <f>SUM(E62:E64)</f>
        <v>-37008293</v>
      </c>
      <c r="F65" s="1">
        <f>SUM(F62:F64)</f>
        <v>3488904</v>
      </c>
      <c r="G65" s="1">
        <f>SUM(G62:G64)</f>
        <v>60074842</v>
      </c>
      <c r="H65" s="1">
        <f>SUM(H62:H64)</f>
        <v>63563746</v>
      </c>
    </row>
    <row r="66" spans="1:8" x14ac:dyDescent="0.2">
      <c r="A66" s="8">
        <f t="shared" si="0"/>
        <v>43</v>
      </c>
      <c r="B66" s="1" t="s">
        <v>8</v>
      </c>
      <c r="C66" s="1"/>
      <c r="D66" s="3">
        <v>8.3600000000000005E-4</v>
      </c>
      <c r="E66" s="3">
        <v>8.3600000000000005E-4</v>
      </c>
      <c r="F66" s="3">
        <v>8.3600000000000005E-4</v>
      </c>
      <c r="G66" s="3">
        <v>8.3600000000000005E-4</v>
      </c>
      <c r="H66" s="3">
        <v>8.3600000000000005E-4</v>
      </c>
    </row>
    <row r="67" spans="1:8" x14ac:dyDescent="0.2">
      <c r="A67" s="8">
        <f t="shared" si="0"/>
        <v>44</v>
      </c>
      <c r="B67" s="1" t="s">
        <v>9</v>
      </c>
      <c r="C67" s="1"/>
      <c r="D67" s="1">
        <f>ROUND(D65*D66,0)</f>
        <v>33856</v>
      </c>
      <c r="E67" s="1">
        <f t="shared" ref="E67:F67" si="11">ROUND(E65*E66,0)</f>
        <v>-30939</v>
      </c>
      <c r="F67" s="1">
        <f t="shared" si="11"/>
        <v>2917</v>
      </c>
      <c r="G67" s="1">
        <f t="shared" ref="G67:H67" si="12">ROUND(G65*G66,0)</f>
        <v>50223</v>
      </c>
      <c r="H67" s="1">
        <f t="shared" si="12"/>
        <v>53139</v>
      </c>
    </row>
    <row r="68" spans="1:8" x14ac:dyDescent="0.2">
      <c r="A68" s="8">
        <f t="shared" si="0"/>
        <v>45</v>
      </c>
      <c r="B68" s="1" t="s">
        <v>25</v>
      </c>
      <c r="C68" s="1"/>
      <c r="D68" s="2">
        <v>0</v>
      </c>
      <c r="E68" s="2">
        <v>0</v>
      </c>
      <c r="F68" s="2">
        <f>D68+E68</f>
        <v>0</v>
      </c>
      <c r="G68" s="2">
        <v>0</v>
      </c>
      <c r="H68" s="2">
        <f>F68+G68</f>
        <v>0</v>
      </c>
    </row>
    <row r="69" spans="1:8" x14ac:dyDescent="0.2">
      <c r="A69" s="8">
        <f t="shared" si="0"/>
        <v>46</v>
      </c>
      <c r="B69" s="1" t="s">
        <v>26</v>
      </c>
      <c r="C69" s="1"/>
      <c r="D69" s="1">
        <f t="shared" ref="D69" si="13">D67+D68</f>
        <v>33856</v>
      </c>
      <c r="E69" s="1">
        <f t="shared" ref="E69:F69" si="14">E67+E68</f>
        <v>-30939</v>
      </c>
      <c r="F69" s="1">
        <f t="shared" si="14"/>
        <v>2917</v>
      </c>
      <c r="G69" s="1">
        <f t="shared" ref="G69:H69" si="15">G67+G68</f>
        <v>50223</v>
      </c>
      <c r="H69" s="1">
        <f t="shared" si="15"/>
        <v>53139</v>
      </c>
    </row>
    <row r="70" spans="1:8" x14ac:dyDescent="0.2">
      <c r="A70" s="8">
        <f t="shared" si="0"/>
        <v>47</v>
      </c>
      <c r="B70" s="1" t="s">
        <v>10</v>
      </c>
      <c r="C70" s="1"/>
      <c r="D70" s="4">
        <v>0.06</v>
      </c>
      <c r="E70" s="4">
        <v>0.06</v>
      </c>
      <c r="F70" s="4">
        <v>0.06</v>
      </c>
      <c r="G70" s="4">
        <v>0.06</v>
      </c>
      <c r="H70" s="4">
        <v>0.06</v>
      </c>
    </row>
    <row r="71" spans="1:8" x14ac:dyDescent="0.2">
      <c r="A71" s="8">
        <f t="shared" si="0"/>
        <v>48</v>
      </c>
      <c r="B71" s="1" t="s">
        <v>11</v>
      </c>
      <c r="C71" s="1"/>
      <c r="D71" s="1">
        <f>ROUND(D69*D70,0)</f>
        <v>2031</v>
      </c>
      <c r="E71" s="1">
        <f>ROUND(E69*E70,0)</f>
        <v>-1856</v>
      </c>
      <c r="F71" s="1">
        <f>ROUND(F69*F70,0)</f>
        <v>175</v>
      </c>
      <c r="G71" s="1">
        <f>ROUND(G69*G70,0)</f>
        <v>3013</v>
      </c>
      <c r="H71" s="1">
        <f>ROUND(H69*H70,0)</f>
        <v>3188</v>
      </c>
    </row>
    <row r="72" spans="1:8" x14ac:dyDescent="0.2">
      <c r="A72" s="8">
        <f t="shared" si="0"/>
        <v>49</v>
      </c>
      <c r="B72" s="1" t="s">
        <v>12</v>
      </c>
      <c r="C72" s="1"/>
      <c r="D72" s="1">
        <v>0</v>
      </c>
      <c r="E72" s="1">
        <v>0</v>
      </c>
      <c r="F72" s="1">
        <f>D72+E72</f>
        <v>0</v>
      </c>
      <c r="G72" s="1">
        <v>0</v>
      </c>
      <c r="H72" s="1">
        <f>F72+G72</f>
        <v>0</v>
      </c>
    </row>
    <row r="73" spans="1:8" x14ac:dyDescent="0.2">
      <c r="A73" s="8">
        <f t="shared" si="0"/>
        <v>50</v>
      </c>
      <c r="B73" s="1" t="s">
        <v>12</v>
      </c>
      <c r="C73" s="1"/>
      <c r="D73" s="2">
        <v>0</v>
      </c>
      <c r="E73" s="2">
        <v>0</v>
      </c>
      <c r="F73" s="1">
        <f>D73+E73</f>
        <v>0</v>
      </c>
      <c r="G73" s="1">
        <v>0</v>
      </c>
      <c r="H73" s="1">
        <f>F73+G73</f>
        <v>0</v>
      </c>
    </row>
    <row r="74" spans="1:8" ht="13.5" thickBot="1" x14ac:dyDescent="0.25">
      <c r="A74" s="8">
        <f t="shared" si="0"/>
        <v>51</v>
      </c>
      <c r="B74" s="1" t="s">
        <v>18</v>
      </c>
      <c r="C74" s="1"/>
      <c r="D74" s="6">
        <f>SUM(D71:D73)</f>
        <v>2031</v>
      </c>
      <c r="E74" s="6">
        <f>SUM(E71:E73)</f>
        <v>-1856</v>
      </c>
      <c r="F74" s="6">
        <f>SUM(F71:F73)</f>
        <v>175</v>
      </c>
      <c r="G74" s="6">
        <f>SUM(G71:G73)</f>
        <v>3013</v>
      </c>
      <c r="H74" s="6">
        <f>SUM(H71:H73)</f>
        <v>3188</v>
      </c>
    </row>
    <row r="75" spans="1:8" ht="13.5" thickTop="1" x14ac:dyDescent="0.2">
      <c r="A75" s="8">
        <f t="shared" si="0"/>
        <v>52</v>
      </c>
      <c r="B75" s="1"/>
      <c r="C75" s="1"/>
      <c r="D75" s="1"/>
      <c r="E75" s="1"/>
      <c r="F75" s="1"/>
      <c r="G75" s="1"/>
      <c r="H75" s="1"/>
    </row>
    <row r="76" spans="1:8" x14ac:dyDescent="0.2">
      <c r="A76" s="8">
        <f t="shared" si="0"/>
        <v>53</v>
      </c>
      <c r="B76" s="1"/>
      <c r="C76" s="1"/>
      <c r="D76" s="1"/>
      <c r="E76" s="1"/>
      <c r="F76" s="1"/>
      <c r="G76" s="1"/>
      <c r="H76" s="1"/>
    </row>
    <row r="77" spans="1:8" x14ac:dyDescent="0.2">
      <c r="A77" s="8">
        <f t="shared" si="0"/>
        <v>54</v>
      </c>
    </row>
    <row r="78" spans="1:8" ht="13.5" thickBot="1" x14ac:dyDescent="0.25">
      <c r="A78" s="8">
        <f t="shared" si="0"/>
        <v>55</v>
      </c>
    </row>
    <row r="79" spans="1:8" ht="13.5" thickBot="1" x14ac:dyDescent="0.25">
      <c r="A79" s="8">
        <f t="shared" si="0"/>
        <v>56</v>
      </c>
      <c r="B79" s="16" t="s">
        <v>19</v>
      </c>
      <c r="C79" s="21"/>
    </row>
    <row r="80" spans="1:8" x14ac:dyDescent="0.2">
      <c r="A80" s="8">
        <f t="shared" si="0"/>
        <v>57</v>
      </c>
      <c r="B80" s="17"/>
      <c r="C80" s="17"/>
    </row>
    <row r="81" spans="1:8" x14ac:dyDescent="0.2">
      <c r="A81" s="8">
        <f t="shared" si="0"/>
        <v>58</v>
      </c>
      <c r="B81" s="18" t="s">
        <v>21</v>
      </c>
      <c r="C81" s="18"/>
      <c r="D81" s="1">
        <f>D24</f>
        <v>59704408</v>
      </c>
      <c r="E81" s="1">
        <f>E$24</f>
        <v>-40702769</v>
      </c>
      <c r="F81" s="1">
        <f>D81+E81</f>
        <v>19001639</v>
      </c>
      <c r="G81" s="1">
        <f>G24</f>
        <v>60074842</v>
      </c>
      <c r="H81" s="1">
        <f>F81+G81</f>
        <v>79076481</v>
      </c>
    </row>
    <row r="82" spans="1:8" x14ac:dyDescent="0.2">
      <c r="A82" s="8">
        <f t="shared" si="0"/>
        <v>59</v>
      </c>
      <c r="B82" s="1" t="s">
        <v>5</v>
      </c>
      <c r="C82" s="1"/>
      <c r="D82" s="1">
        <f>D25</f>
        <v>-60572286</v>
      </c>
      <c r="E82" s="1">
        <f>E$25</f>
        <v>3694476</v>
      </c>
      <c r="F82" s="1">
        <f>D82+E82</f>
        <v>-56877810</v>
      </c>
      <c r="G82" s="1">
        <v>0</v>
      </c>
      <c r="H82" s="1">
        <f>F82+G82</f>
        <v>-56877810</v>
      </c>
    </row>
    <row r="83" spans="1:8" x14ac:dyDescent="0.2">
      <c r="A83" s="8">
        <f t="shared" si="0"/>
        <v>60</v>
      </c>
      <c r="B83" s="1" t="s">
        <v>6</v>
      </c>
      <c r="C83" s="1"/>
      <c r="D83" s="1">
        <v>0</v>
      </c>
      <c r="E83" s="1">
        <v>0</v>
      </c>
      <c r="F83" s="1">
        <f>D83+E83</f>
        <v>0</v>
      </c>
      <c r="G83" s="1">
        <v>0</v>
      </c>
      <c r="H83" s="1">
        <f>F83+G83</f>
        <v>0</v>
      </c>
    </row>
    <row r="84" spans="1:8" x14ac:dyDescent="0.2">
      <c r="A84" s="8">
        <f t="shared" si="0"/>
        <v>61</v>
      </c>
      <c r="B84" s="1" t="s">
        <v>7</v>
      </c>
      <c r="C84" s="1"/>
      <c r="D84" s="1">
        <f>SUM(D81:D83)</f>
        <v>-867878</v>
      </c>
      <c r="E84" s="1">
        <f>SUM(E81:E83)</f>
        <v>-37008293</v>
      </c>
      <c r="F84" s="1">
        <f>SUM(F81:F83)</f>
        <v>-37876171</v>
      </c>
      <c r="G84" s="1">
        <f>SUM(G81:G83)</f>
        <v>60074842</v>
      </c>
      <c r="H84" s="1">
        <f>SUM(H81:H83)</f>
        <v>22198671</v>
      </c>
    </row>
    <row r="85" spans="1:8" x14ac:dyDescent="0.2">
      <c r="A85" s="8">
        <f t="shared" si="0"/>
        <v>62</v>
      </c>
      <c r="B85" s="1" t="s">
        <v>8</v>
      </c>
      <c r="C85" s="1"/>
      <c r="D85" s="3">
        <v>0.21620800000000001</v>
      </c>
      <c r="E85" s="3">
        <v>0.21620800000000001</v>
      </c>
      <c r="F85" s="3">
        <v>0.21620800000000001</v>
      </c>
      <c r="G85" s="3">
        <v>0.21620800000000001</v>
      </c>
      <c r="H85" s="3">
        <v>0.21620800000000001</v>
      </c>
    </row>
    <row r="86" spans="1:8" x14ac:dyDescent="0.2">
      <c r="A86" s="8">
        <f t="shared" si="0"/>
        <v>63</v>
      </c>
      <c r="B86" s="1" t="s">
        <v>9</v>
      </c>
      <c r="C86" s="1"/>
      <c r="D86" s="1">
        <f>ROUND(D84*D85,0)</f>
        <v>-187642</v>
      </c>
      <c r="E86" s="1">
        <f t="shared" ref="E86:F86" si="16">ROUND(E84*E85,0)</f>
        <v>-8001489</v>
      </c>
      <c r="F86" s="1">
        <f t="shared" si="16"/>
        <v>-8189131</v>
      </c>
      <c r="G86" s="1">
        <f t="shared" ref="G86:H86" si="17">ROUND(G84*G85,0)</f>
        <v>12988661</v>
      </c>
      <c r="H86" s="1">
        <f t="shared" si="17"/>
        <v>4799530</v>
      </c>
    </row>
    <row r="87" spans="1:8" x14ac:dyDescent="0.2">
      <c r="A87" s="8">
        <f t="shared" si="0"/>
        <v>64</v>
      </c>
      <c r="B87" s="1" t="s">
        <v>25</v>
      </c>
      <c r="C87" s="1"/>
      <c r="D87" s="2">
        <v>6879634</v>
      </c>
      <c r="E87" s="2">
        <v>0</v>
      </c>
      <c r="F87" s="2">
        <f>D87+E87</f>
        <v>6879634</v>
      </c>
      <c r="G87" s="2">
        <v>0</v>
      </c>
      <c r="H87" s="2">
        <f>F87+G87</f>
        <v>6879634</v>
      </c>
    </row>
    <row r="88" spans="1:8" x14ac:dyDescent="0.2">
      <c r="A88" s="8">
        <f t="shared" si="0"/>
        <v>65</v>
      </c>
      <c r="B88" s="1" t="s">
        <v>26</v>
      </c>
      <c r="C88" s="1"/>
      <c r="D88" s="1">
        <f t="shared" ref="D88" si="18">D86+D87</f>
        <v>6691992</v>
      </c>
      <c r="E88" s="1">
        <f t="shared" ref="E88:F88" si="19">E86+E87</f>
        <v>-8001489</v>
      </c>
      <c r="F88" s="1">
        <f t="shared" si="19"/>
        <v>-1309497</v>
      </c>
      <c r="G88" s="1">
        <f t="shared" ref="G88:H88" si="20">G86+G87</f>
        <v>12988661</v>
      </c>
      <c r="H88" s="1">
        <f t="shared" si="20"/>
        <v>11679164</v>
      </c>
    </row>
    <row r="89" spans="1:8" x14ac:dyDescent="0.2">
      <c r="A89" s="8">
        <f t="shared" si="0"/>
        <v>66</v>
      </c>
      <c r="B89" s="1" t="s">
        <v>10</v>
      </c>
      <c r="C89" s="1"/>
      <c r="D89" s="4">
        <v>6.5000000000000002E-2</v>
      </c>
      <c r="E89" s="4">
        <v>6.5000000000000002E-2</v>
      </c>
      <c r="F89" s="4">
        <v>6.5000000000000002E-2</v>
      </c>
      <c r="G89" s="4">
        <v>6.5000000000000002E-2</v>
      </c>
      <c r="H89" s="4">
        <v>6.5000000000000002E-2</v>
      </c>
    </row>
    <row r="90" spans="1:8" x14ac:dyDescent="0.2">
      <c r="A90" s="8">
        <f t="shared" si="0"/>
        <v>67</v>
      </c>
      <c r="B90" s="1" t="s">
        <v>11</v>
      </c>
      <c r="C90" s="1"/>
      <c r="D90" s="1">
        <f>ROUND(D88*D89,0)</f>
        <v>434979</v>
      </c>
      <c r="E90" s="1">
        <f>ROUND(E88*E89,0)</f>
        <v>-520097</v>
      </c>
      <c r="F90" s="1">
        <f>ROUND(F88*F89,0)</f>
        <v>-85117</v>
      </c>
      <c r="G90" s="1">
        <f>ROUND(G88*G89,0)</f>
        <v>844263</v>
      </c>
      <c r="H90" s="1">
        <f>ROUND(H88*H89,0)</f>
        <v>759146</v>
      </c>
    </row>
    <row r="91" spans="1:8" x14ac:dyDescent="0.2">
      <c r="A91" s="8">
        <f t="shared" ref="A91:A99" si="21">A90+1</f>
        <v>68</v>
      </c>
      <c r="B91" s="1" t="s">
        <v>12</v>
      </c>
      <c r="C91" s="1"/>
      <c r="D91" s="1">
        <v>0</v>
      </c>
      <c r="E91" s="1">
        <v>0</v>
      </c>
      <c r="F91" s="1">
        <f>D91+E91</f>
        <v>0</v>
      </c>
      <c r="G91" s="1">
        <v>0</v>
      </c>
      <c r="H91" s="1">
        <f>F91+G91</f>
        <v>0</v>
      </c>
    </row>
    <row r="92" spans="1:8" x14ac:dyDescent="0.2">
      <c r="A92" s="8">
        <f t="shared" si="21"/>
        <v>69</v>
      </c>
      <c r="B92" s="1" t="s">
        <v>12</v>
      </c>
      <c r="C92" s="1"/>
      <c r="D92" s="2">
        <v>0</v>
      </c>
      <c r="E92" s="2">
        <v>0</v>
      </c>
      <c r="F92" s="1">
        <f>D92+E92</f>
        <v>0</v>
      </c>
      <c r="G92" s="1">
        <v>0</v>
      </c>
      <c r="H92" s="1">
        <f>F92+G92</f>
        <v>0</v>
      </c>
    </row>
    <row r="93" spans="1:8" ht="13.5" thickBot="1" x14ac:dyDescent="0.25">
      <c r="A93" s="8">
        <f t="shared" si="21"/>
        <v>70</v>
      </c>
      <c r="B93" s="1" t="s">
        <v>20</v>
      </c>
      <c r="C93" s="1"/>
      <c r="D93" s="6">
        <f>SUM(D90:D92)</f>
        <v>434979</v>
      </c>
      <c r="E93" s="6">
        <f t="shared" ref="E93:F93" si="22">SUM(E90:E92)</f>
        <v>-520097</v>
      </c>
      <c r="F93" s="6">
        <f t="shared" si="22"/>
        <v>-85117</v>
      </c>
      <c r="G93" s="6">
        <f>SUM(G90:G92)</f>
        <v>844263</v>
      </c>
      <c r="H93" s="6">
        <f>SUM(H90:H92)</f>
        <v>759146</v>
      </c>
    </row>
    <row r="94" spans="1:8" ht="13.5" thickTop="1" x14ac:dyDescent="0.2">
      <c r="A94" s="8">
        <f t="shared" si="21"/>
        <v>71</v>
      </c>
      <c r="B94" s="1"/>
      <c r="C94" s="1"/>
      <c r="D94" s="1"/>
      <c r="E94" s="1"/>
      <c r="F94" s="1"/>
      <c r="G94" s="1"/>
      <c r="H94" s="1"/>
    </row>
    <row r="95" spans="1:8" x14ac:dyDescent="0.2">
      <c r="A95" s="8">
        <f t="shared" si="21"/>
        <v>72</v>
      </c>
      <c r="B95" s="1"/>
      <c r="C95" s="1"/>
      <c r="D95" s="1"/>
      <c r="E95" s="1"/>
      <c r="F95" s="1"/>
      <c r="G95" s="1"/>
      <c r="H95" s="1"/>
    </row>
    <row r="96" spans="1:8" x14ac:dyDescent="0.2">
      <c r="A96" s="8">
        <f t="shared" si="21"/>
        <v>73</v>
      </c>
      <c r="B96" s="1"/>
      <c r="C96" s="1"/>
    </row>
    <row r="97" spans="1:8" x14ac:dyDescent="0.2">
      <c r="A97" s="8">
        <f t="shared" si="21"/>
        <v>74</v>
      </c>
    </row>
    <row r="98" spans="1:8" x14ac:dyDescent="0.2">
      <c r="A98" s="8">
        <f t="shared" si="21"/>
        <v>75</v>
      </c>
    </row>
    <row r="99" spans="1:8" ht="13.5" thickBot="1" x14ac:dyDescent="0.25">
      <c r="A99" s="8">
        <f t="shared" si="21"/>
        <v>76</v>
      </c>
      <c r="B99" s="9" t="s">
        <v>30</v>
      </c>
      <c r="C99" s="9"/>
      <c r="D99" s="7">
        <f>D36+D55+D74+D93</f>
        <v>2207481</v>
      </c>
      <c r="E99" s="7">
        <f>E36+E55+E74+E93</f>
        <v>-2173948</v>
      </c>
      <c r="F99" s="7">
        <f>F36+F55+F74+F93</f>
        <v>33534</v>
      </c>
      <c r="G99" s="7">
        <f>G36+G55+G74+G93</f>
        <v>3528928</v>
      </c>
      <c r="H99" s="7">
        <f>H36+H55+H74+H93</f>
        <v>3562462</v>
      </c>
    </row>
    <row r="100" spans="1:8" ht="13.5" thickTop="1" x14ac:dyDescent="0.2"/>
    <row r="103" spans="1:8" x14ac:dyDescent="0.2">
      <c r="D103" s="1"/>
    </row>
    <row r="104" spans="1:8" x14ac:dyDescent="0.2">
      <c r="D104" s="1"/>
    </row>
    <row r="105" spans="1:8" x14ac:dyDescent="0.2">
      <c r="A105" s="19"/>
      <c r="D105" s="1"/>
    </row>
    <row r="106" spans="1:8" x14ac:dyDescent="0.2">
      <c r="D106" s="1"/>
    </row>
    <row r="107" spans="1:8" x14ac:dyDescent="0.2">
      <c r="D107" s="1"/>
    </row>
    <row r="108" spans="1:8" x14ac:dyDescent="0.2">
      <c r="D108" s="1"/>
    </row>
    <row r="109" spans="1:8" x14ac:dyDescent="0.2">
      <c r="D109" s="1"/>
    </row>
    <row r="110" spans="1:8" x14ac:dyDescent="0.2">
      <c r="D110" s="1"/>
    </row>
    <row r="111" spans="1:8" x14ac:dyDescent="0.2">
      <c r="D111" s="1"/>
    </row>
    <row r="112" spans="1:8" x14ac:dyDescent="0.2">
      <c r="D112" s="1"/>
    </row>
  </sheetData>
  <phoneticPr fontId="2" type="noConversion"/>
  <pageMargins left="0.75" right="0.25" top="0.5" bottom="0.5" header="0.5" footer="0.5"/>
  <pageSetup scale="65" orientation="landscape" r:id="rId1"/>
  <headerFooter alignWithMargins="0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AG-48</vt:lpstr>
      <vt:lpstr>'AG-48'!Print_Area</vt:lpstr>
      <vt:lpstr>'AG-48'!Print_Titles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lastModifiedBy>AEP</cp:lastModifiedBy>
  <cp:lastPrinted>2017-08-15T19:47:46Z</cp:lastPrinted>
  <dcterms:created xsi:type="dcterms:W3CDTF">2007-04-24T16:12:23Z</dcterms:created>
  <dcterms:modified xsi:type="dcterms:W3CDTF">2017-08-15T19:50:01Z</dcterms:modified>
</cp:coreProperties>
</file>